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Cyrus\Desktop\John\Athletics\Xmas\2023\"/>
    </mc:Choice>
  </mc:AlternateContent>
  <xr:revisionPtr revIDLastSave="0" documentId="13_ncr:1_{A8C4521C-0EC6-4CA2-AA1B-36BB10E43740}" xr6:coauthVersionLast="47" xr6:coauthVersionMax="47" xr10:uidLastSave="{00000000-0000-0000-0000-000000000000}"/>
  <bookViews>
    <workbookView xWindow="-28920" yWindow="-120" windowWidth="29040" windowHeight="15840" tabRatio="307" activeTab="1" xr2:uid="{00000000-000D-0000-FFFF-FFFF00000000}"/>
  </bookViews>
  <sheets>
    <sheet name="Entries" sheetId="1" r:id="rId1"/>
    <sheet name="Results" sheetId="2" r:id="rId2"/>
    <sheet name="GradingM" sheetId="3" r:id="rId3"/>
    <sheet name="GradingF" sheetId="4" r:id="rId4"/>
    <sheet name="Age Graded" sheetId="5" r:id="rId5"/>
  </sheets>
  <definedNames>
    <definedName name="Age">#REF!</definedName>
    <definedName name="entries">Entries!$A$10:$G$209</definedName>
    <definedName name="Excel_BuiltIn_Print_Area_3">#REF!</definedName>
    <definedName name="Race_Number">Entries!$A$10:$G$209</definedName>
  </definedNames>
  <calcPr calcId="181029"/>
</workbook>
</file>

<file path=xl/calcChain.xml><?xml version="1.0" encoding="utf-8"?>
<calcChain xmlns="http://schemas.openxmlformats.org/spreadsheetml/2006/main">
  <c r="J19" i="5" l="1"/>
  <c r="A49" i="2"/>
  <c r="L49" i="2"/>
  <c r="K49" i="2"/>
  <c r="K21" i="5"/>
  <c r="J79" i="5"/>
  <c r="K79" i="5" s="1"/>
  <c r="J39" i="5"/>
  <c r="K39" i="5" s="1"/>
  <c r="I174" i="5"/>
  <c r="H174" i="5"/>
  <c r="G174" i="5"/>
  <c r="F174" i="5"/>
  <c r="E174" i="5"/>
  <c r="D174" i="5"/>
  <c r="I171" i="5"/>
  <c r="H171" i="5"/>
  <c r="G171" i="5"/>
  <c r="F171" i="5"/>
  <c r="E171" i="5"/>
  <c r="D171" i="5"/>
  <c r="I173" i="5"/>
  <c r="H173" i="5"/>
  <c r="G173" i="5"/>
  <c r="F173" i="5"/>
  <c r="E173" i="5"/>
  <c r="D173" i="5"/>
  <c r="I172" i="5"/>
  <c r="H172" i="5"/>
  <c r="G172" i="5"/>
  <c r="F172" i="5"/>
  <c r="E172" i="5"/>
  <c r="D172" i="5"/>
  <c r="I166" i="5"/>
  <c r="H166" i="5"/>
  <c r="G166" i="5"/>
  <c r="F166" i="5"/>
  <c r="E166" i="5"/>
  <c r="D166" i="5"/>
  <c r="I159" i="5"/>
  <c r="H159" i="5"/>
  <c r="G159" i="5"/>
  <c r="F159" i="5"/>
  <c r="E159" i="5"/>
  <c r="D159" i="5"/>
  <c r="I170" i="5"/>
  <c r="H170" i="5"/>
  <c r="G170" i="5"/>
  <c r="F170" i="5"/>
  <c r="E170" i="5"/>
  <c r="D170" i="5"/>
  <c r="I169" i="5"/>
  <c r="H169" i="5"/>
  <c r="G169" i="5"/>
  <c r="F169" i="5"/>
  <c r="E169" i="5"/>
  <c r="D169" i="5"/>
  <c r="I168" i="5"/>
  <c r="H168" i="5"/>
  <c r="G168" i="5"/>
  <c r="F168" i="5"/>
  <c r="E168" i="5"/>
  <c r="D168" i="5"/>
  <c r="I167" i="5"/>
  <c r="H167" i="5"/>
  <c r="G167" i="5"/>
  <c r="F167" i="5"/>
  <c r="E167" i="5"/>
  <c r="D167" i="5"/>
  <c r="I140" i="5"/>
  <c r="H140" i="5"/>
  <c r="G140" i="5"/>
  <c r="F140" i="5"/>
  <c r="E140" i="5"/>
  <c r="D140" i="5"/>
  <c r="I142" i="5"/>
  <c r="H142" i="5"/>
  <c r="G142" i="5"/>
  <c r="F142" i="5"/>
  <c r="E142" i="5"/>
  <c r="D142" i="5"/>
  <c r="I146" i="5"/>
  <c r="H146" i="5"/>
  <c r="G146" i="5"/>
  <c r="F146" i="5"/>
  <c r="E146" i="5"/>
  <c r="D146" i="5"/>
  <c r="I165" i="5"/>
  <c r="H165" i="5"/>
  <c r="G165" i="5"/>
  <c r="F165" i="5"/>
  <c r="E165" i="5"/>
  <c r="D165" i="5"/>
  <c r="I164" i="5"/>
  <c r="H164" i="5"/>
  <c r="G164" i="5"/>
  <c r="F164" i="5"/>
  <c r="E164" i="5"/>
  <c r="D164" i="5"/>
  <c r="I116" i="5"/>
  <c r="H116" i="5"/>
  <c r="G116" i="5"/>
  <c r="F116" i="5"/>
  <c r="E116" i="5"/>
  <c r="D116" i="5"/>
  <c r="I154" i="5"/>
  <c r="H154" i="5"/>
  <c r="G154" i="5"/>
  <c r="F154" i="5"/>
  <c r="E154" i="5"/>
  <c r="D154" i="5"/>
  <c r="I163" i="5"/>
  <c r="H163" i="5"/>
  <c r="G163" i="5"/>
  <c r="F163" i="5"/>
  <c r="E163" i="5"/>
  <c r="D163" i="5"/>
  <c r="I123" i="5"/>
  <c r="H123" i="5"/>
  <c r="G123" i="5"/>
  <c r="F123" i="5"/>
  <c r="E123" i="5"/>
  <c r="D123" i="5"/>
  <c r="I157" i="5"/>
  <c r="H157" i="5"/>
  <c r="G157" i="5"/>
  <c r="F157" i="5"/>
  <c r="E157" i="5"/>
  <c r="D157" i="5"/>
  <c r="I162" i="5"/>
  <c r="H162" i="5"/>
  <c r="G162" i="5"/>
  <c r="F162" i="5"/>
  <c r="E162" i="5"/>
  <c r="D162" i="5"/>
  <c r="I151" i="5"/>
  <c r="H151" i="5"/>
  <c r="G151" i="5"/>
  <c r="F151" i="5"/>
  <c r="E151" i="5"/>
  <c r="D151" i="5"/>
  <c r="I153" i="5"/>
  <c r="H153" i="5"/>
  <c r="G153" i="5"/>
  <c r="F153" i="5"/>
  <c r="E153" i="5"/>
  <c r="D153" i="5"/>
  <c r="I155" i="5"/>
  <c r="H155" i="5"/>
  <c r="G155" i="5"/>
  <c r="F155" i="5"/>
  <c r="E155" i="5"/>
  <c r="D155" i="5"/>
  <c r="I156" i="5"/>
  <c r="H156" i="5"/>
  <c r="G156" i="5"/>
  <c r="F156" i="5"/>
  <c r="E156" i="5"/>
  <c r="D156" i="5"/>
  <c r="I152" i="5"/>
  <c r="H152" i="5"/>
  <c r="G152" i="5"/>
  <c r="F152" i="5"/>
  <c r="E152" i="5"/>
  <c r="D152" i="5"/>
  <c r="I161" i="5"/>
  <c r="H161" i="5"/>
  <c r="G161" i="5"/>
  <c r="F161" i="5"/>
  <c r="E161" i="5"/>
  <c r="D161" i="5"/>
  <c r="I75" i="5"/>
  <c r="H75" i="5"/>
  <c r="G75" i="5"/>
  <c r="F75" i="5"/>
  <c r="E75" i="5"/>
  <c r="D75" i="5"/>
  <c r="I131" i="5"/>
  <c r="H131" i="5"/>
  <c r="G131" i="5"/>
  <c r="F131" i="5"/>
  <c r="E131" i="5"/>
  <c r="D131" i="5"/>
  <c r="I160" i="5"/>
  <c r="H160" i="5"/>
  <c r="G160" i="5"/>
  <c r="F160" i="5"/>
  <c r="E160" i="5"/>
  <c r="D160" i="5"/>
  <c r="I148" i="5"/>
  <c r="H148" i="5"/>
  <c r="G148" i="5"/>
  <c r="F148" i="5"/>
  <c r="E148" i="5"/>
  <c r="D148" i="5"/>
  <c r="I158" i="5"/>
  <c r="H158" i="5"/>
  <c r="G158" i="5"/>
  <c r="F158" i="5"/>
  <c r="E158" i="5"/>
  <c r="D158" i="5"/>
  <c r="I144" i="5"/>
  <c r="H144" i="5"/>
  <c r="G144" i="5"/>
  <c r="F144" i="5"/>
  <c r="E144" i="5"/>
  <c r="D144" i="5"/>
  <c r="I134" i="5"/>
  <c r="H134" i="5"/>
  <c r="G134" i="5"/>
  <c r="F134" i="5"/>
  <c r="E134" i="5"/>
  <c r="D134" i="5"/>
  <c r="I135" i="5"/>
  <c r="H135" i="5"/>
  <c r="G135" i="5"/>
  <c r="F135" i="5"/>
  <c r="E135" i="5"/>
  <c r="D135" i="5"/>
  <c r="I139" i="5"/>
  <c r="H139" i="5"/>
  <c r="G139" i="5"/>
  <c r="F139" i="5"/>
  <c r="E139" i="5"/>
  <c r="D139" i="5"/>
  <c r="I147" i="5"/>
  <c r="H147" i="5"/>
  <c r="G147" i="5"/>
  <c r="F147" i="5"/>
  <c r="E147" i="5"/>
  <c r="D147" i="5"/>
  <c r="I113" i="5"/>
  <c r="H113" i="5"/>
  <c r="G113" i="5"/>
  <c r="F113" i="5"/>
  <c r="E113" i="5"/>
  <c r="D113" i="5"/>
  <c r="I136" i="5"/>
  <c r="H136" i="5"/>
  <c r="G136" i="5"/>
  <c r="F136" i="5"/>
  <c r="E136" i="5"/>
  <c r="D136" i="5"/>
  <c r="I149" i="5"/>
  <c r="H149" i="5"/>
  <c r="G149" i="5"/>
  <c r="F149" i="5"/>
  <c r="E149" i="5"/>
  <c r="D149" i="5"/>
  <c r="I145" i="5"/>
  <c r="H145" i="5"/>
  <c r="G145" i="5"/>
  <c r="F145" i="5"/>
  <c r="E145" i="5"/>
  <c r="D145" i="5"/>
  <c r="I44" i="5"/>
  <c r="H44" i="5"/>
  <c r="G44" i="5"/>
  <c r="F44" i="5"/>
  <c r="E44" i="5"/>
  <c r="D44" i="5"/>
  <c r="I150" i="5"/>
  <c r="H150" i="5"/>
  <c r="G150" i="5"/>
  <c r="F150" i="5"/>
  <c r="E150" i="5"/>
  <c r="D150" i="5"/>
  <c r="I130" i="5"/>
  <c r="H130" i="5"/>
  <c r="G130" i="5"/>
  <c r="F130" i="5"/>
  <c r="E130" i="5"/>
  <c r="D130" i="5"/>
  <c r="I87" i="5"/>
  <c r="H87" i="5"/>
  <c r="G87" i="5"/>
  <c r="F87" i="5"/>
  <c r="E87" i="5"/>
  <c r="D87" i="5"/>
  <c r="I112" i="5"/>
  <c r="H112" i="5"/>
  <c r="G112" i="5"/>
  <c r="F112" i="5"/>
  <c r="E112" i="5"/>
  <c r="D112" i="5"/>
  <c r="I80" i="5"/>
  <c r="H80" i="5"/>
  <c r="G80" i="5"/>
  <c r="F80" i="5"/>
  <c r="E80" i="5"/>
  <c r="D80" i="5"/>
  <c r="I85" i="5"/>
  <c r="H85" i="5"/>
  <c r="G85" i="5"/>
  <c r="F85" i="5"/>
  <c r="E85" i="5"/>
  <c r="D85" i="5"/>
  <c r="I106" i="5"/>
  <c r="H106" i="5"/>
  <c r="G106" i="5"/>
  <c r="F106" i="5"/>
  <c r="E106" i="5"/>
  <c r="D106" i="5"/>
  <c r="I132" i="5"/>
  <c r="H132" i="5"/>
  <c r="G132" i="5"/>
  <c r="F132" i="5"/>
  <c r="E132" i="5"/>
  <c r="D132" i="5"/>
  <c r="I115" i="5"/>
  <c r="H115" i="5"/>
  <c r="G115" i="5"/>
  <c r="F115" i="5"/>
  <c r="E115" i="5"/>
  <c r="D115" i="5"/>
  <c r="I143" i="5"/>
  <c r="H143" i="5"/>
  <c r="G143" i="5"/>
  <c r="F143" i="5"/>
  <c r="E143" i="5"/>
  <c r="D143" i="5"/>
  <c r="I78" i="5"/>
  <c r="H78" i="5"/>
  <c r="G78" i="5"/>
  <c r="F78" i="5"/>
  <c r="E78" i="5"/>
  <c r="D78" i="5"/>
  <c r="I141" i="5"/>
  <c r="H141" i="5"/>
  <c r="G141" i="5"/>
  <c r="F141" i="5"/>
  <c r="E141" i="5"/>
  <c r="D141" i="5"/>
  <c r="I137" i="5"/>
  <c r="H137" i="5"/>
  <c r="G137" i="5"/>
  <c r="F137" i="5"/>
  <c r="E137" i="5"/>
  <c r="D137" i="5"/>
  <c r="I65" i="5"/>
  <c r="H65" i="5"/>
  <c r="G65" i="5"/>
  <c r="F65" i="5"/>
  <c r="E65" i="5"/>
  <c r="D65" i="5"/>
  <c r="I126" i="5"/>
  <c r="H126" i="5"/>
  <c r="G126" i="5"/>
  <c r="F126" i="5"/>
  <c r="E126" i="5"/>
  <c r="D126" i="5"/>
  <c r="I124" i="5"/>
  <c r="H124" i="5"/>
  <c r="G124" i="5"/>
  <c r="F124" i="5"/>
  <c r="E124" i="5"/>
  <c r="D124" i="5"/>
  <c r="I138" i="5"/>
  <c r="H138" i="5"/>
  <c r="G138" i="5"/>
  <c r="F138" i="5"/>
  <c r="E138" i="5"/>
  <c r="D138" i="5"/>
  <c r="I98" i="5"/>
  <c r="H98" i="5"/>
  <c r="G98" i="5"/>
  <c r="F98" i="5"/>
  <c r="E98" i="5"/>
  <c r="D98" i="5"/>
  <c r="I105" i="5"/>
  <c r="H105" i="5"/>
  <c r="G105" i="5"/>
  <c r="F105" i="5"/>
  <c r="E105" i="5"/>
  <c r="D105" i="5"/>
  <c r="I133" i="5"/>
  <c r="H133" i="5"/>
  <c r="G133" i="5"/>
  <c r="F133" i="5"/>
  <c r="E133" i="5"/>
  <c r="D133" i="5"/>
  <c r="I114" i="5"/>
  <c r="H114" i="5"/>
  <c r="G114" i="5"/>
  <c r="E114" i="5"/>
  <c r="D114" i="5"/>
  <c r="I119" i="5"/>
  <c r="H119" i="5"/>
  <c r="G119" i="5"/>
  <c r="F119" i="5"/>
  <c r="E119" i="5"/>
  <c r="D119" i="5"/>
  <c r="I94" i="5"/>
  <c r="H94" i="5"/>
  <c r="G94" i="5"/>
  <c r="F94" i="5"/>
  <c r="E94" i="5"/>
  <c r="D94" i="5"/>
  <c r="I84" i="5"/>
  <c r="H84" i="5"/>
  <c r="G84" i="5"/>
  <c r="F84" i="5"/>
  <c r="E84" i="5"/>
  <c r="D84" i="5"/>
  <c r="I129" i="5"/>
  <c r="H129" i="5"/>
  <c r="G129" i="5"/>
  <c r="F129" i="5"/>
  <c r="E129" i="5"/>
  <c r="D129" i="5"/>
  <c r="I101" i="5"/>
  <c r="H101" i="5"/>
  <c r="G101" i="5"/>
  <c r="F101" i="5"/>
  <c r="E101" i="5"/>
  <c r="D101" i="5"/>
  <c r="I109" i="5"/>
  <c r="H109" i="5"/>
  <c r="G109" i="5"/>
  <c r="F109" i="5"/>
  <c r="E109" i="5"/>
  <c r="D109" i="5"/>
  <c r="I122" i="5"/>
  <c r="H122" i="5"/>
  <c r="G122" i="5"/>
  <c r="F122" i="5"/>
  <c r="E122" i="5"/>
  <c r="D122" i="5"/>
  <c r="I128" i="5"/>
  <c r="H128" i="5"/>
  <c r="G128" i="5"/>
  <c r="F128" i="5"/>
  <c r="E128" i="5"/>
  <c r="D128" i="5"/>
  <c r="I68" i="5"/>
  <c r="H68" i="5"/>
  <c r="G68" i="5"/>
  <c r="F68" i="5"/>
  <c r="E68" i="5"/>
  <c r="D68" i="5"/>
  <c r="I127" i="5"/>
  <c r="H127" i="5"/>
  <c r="G127" i="5"/>
  <c r="F127" i="5"/>
  <c r="E127" i="5"/>
  <c r="D127" i="5"/>
  <c r="I93" i="5"/>
  <c r="H93" i="5"/>
  <c r="G93" i="5"/>
  <c r="F93" i="5"/>
  <c r="E93" i="5"/>
  <c r="D93" i="5"/>
  <c r="I125" i="5"/>
  <c r="H125" i="5"/>
  <c r="G125" i="5"/>
  <c r="F125" i="5"/>
  <c r="E125" i="5"/>
  <c r="D125" i="5"/>
  <c r="I83" i="5"/>
  <c r="H83" i="5"/>
  <c r="G83" i="5"/>
  <c r="F83" i="5"/>
  <c r="E83" i="5"/>
  <c r="D83" i="5"/>
  <c r="I117" i="5"/>
  <c r="H117" i="5"/>
  <c r="G117" i="5"/>
  <c r="F117" i="5"/>
  <c r="E117" i="5"/>
  <c r="D117" i="5"/>
  <c r="I100" i="5"/>
  <c r="H100" i="5"/>
  <c r="G100" i="5"/>
  <c r="F100" i="5"/>
  <c r="E100" i="5"/>
  <c r="D100" i="5"/>
  <c r="I108" i="5"/>
  <c r="H108" i="5"/>
  <c r="G108" i="5"/>
  <c r="F108" i="5"/>
  <c r="E108" i="5"/>
  <c r="D108" i="5"/>
  <c r="I99" i="5"/>
  <c r="H99" i="5"/>
  <c r="G99" i="5"/>
  <c r="F99" i="5"/>
  <c r="E99" i="5"/>
  <c r="D99" i="5"/>
  <c r="I121" i="5"/>
  <c r="H121" i="5"/>
  <c r="G121" i="5"/>
  <c r="F121" i="5"/>
  <c r="E121" i="5"/>
  <c r="D121" i="5"/>
  <c r="I86" i="5"/>
  <c r="H86" i="5"/>
  <c r="G86" i="5"/>
  <c r="F86" i="5"/>
  <c r="E86" i="5"/>
  <c r="D86" i="5"/>
  <c r="I120" i="5"/>
  <c r="H120" i="5"/>
  <c r="G120" i="5"/>
  <c r="F120" i="5"/>
  <c r="E120" i="5"/>
  <c r="D120" i="5"/>
  <c r="I36" i="5"/>
  <c r="H36" i="5"/>
  <c r="G36" i="5"/>
  <c r="F36" i="5"/>
  <c r="E36" i="5"/>
  <c r="D36" i="5"/>
  <c r="I118" i="5"/>
  <c r="H118" i="5"/>
  <c r="G118" i="5"/>
  <c r="F118" i="5"/>
  <c r="E118" i="5"/>
  <c r="D118" i="5"/>
  <c r="I70" i="5"/>
  <c r="H70" i="5"/>
  <c r="G70" i="5"/>
  <c r="F70" i="5"/>
  <c r="E70" i="5"/>
  <c r="D70" i="5"/>
  <c r="I110" i="5"/>
  <c r="H110" i="5"/>
  <c r="G110" i="5"/>
  <c r="F110" i="5"/>
  <c r="E110" i="5"/>
  <c r="D110" i="5"/>
  <c r="I91" i="5"/>
  <c r="H91" i="5"/>
  <c r="G91" i="5"/>
  <c r="F91" i="5"/>
  <c r="E91" i="5"/>
  <c r="D91" i="5"/>
  <c r="I73" i="5"/>
  <c r="H73" i="5"/>
  <c r="G73" i="5"/>
  <c r="F73" i="5"/>
  <c r="E73" i="5"/>
  <c r="D73" i="5"/>
  <c r="I47" i="5"/>
  <c r="H47" i="5"/>
  <c r="G47" i="5"/>
  <c r="F47" i="5"/>
  <c r="E47" i="5"/>
  <c r="D47" i="5"/>
  <c r="I111" i="5"/>
  <c r="H111" i="5"/>
  <c r="G111" i="5"/>
  <c r="F111" i="5"/>
  <c r="E111" i="5"/>
  <c r="D111" i="5"/>
  <c r="I16" i="5"/>
  <c r="H16" i="5"/>
  <c r="G16" i="5"/>
  <c r="F16" i="5"/>
  <c r="E16" i="5"/>
  <c r="D16" i="5"/>
  <c r="I96" i="5"/>
  <c r="H96" i="5"/>
  <c r="G96" i="5"/>
  <c r="F96" i="5"/>
  <c r="E96" i="5"/>
  <c r="D96" i="5"/>
  <c r="I95" i="5"/>
  <c r="H95" i="5"/>
  <c r="G95" i="5"/>
  <c r="F95" i="5"/>
  <c r="E95" i="5"/>
  <c r="D95" i="5"/>
  <c r="I90" i="5"/>
  <c r="H90" i="5"/>
  <c r="G90" i="5"/>
  <c r="F90" i="5"/>
  <c r="E90" i="5"/>
  <c r="D90" i="5"/>
  <c r="I92" i="5"/>
  <c r="H92" i="5"/>
  <c r="G92" i="5"/>
  <c r="F92" i="5"/>
  <c r="E92" i="5"/>
  <c r="D92" i="5"/>
  <c r="I107" i="5"/>
  <c r="H107" i="5"/>
  <c r="G107" i="5"/>
  <c r="F107" i="5"/>
  <c r="E107" i="5"/>
  <c r="D107" i="5"/>
  <c r="I104" i="5"/>
  <c r="H104" i="5"/>
  <c r="G104" i="5"/>
  <c r="F104" i="5"/>
  <c r="E104" i="5"/>
  <c r="D104" i="5"/>
  <c r="I103" i="5"/>
  <c r="H103" i="5"/>
  <c r="G103" i="5"/>
  <c r="F103" i="5"/>
  <c r="E103" i="5"/>
  <c r="D103" i="5"/>
  <c r="I102" i="5"/>
  <c r="H102" i="5"/>
  <c r="G102" i="5"/>
  <c r="F102" i="5"/>
  <c r="E102" i="5"/>
  <c r="D102" i="5"/>
  <c r="I74" i="5"/>
  <c r="H74" i="5"/>
  <c r="G74" i="5"/>
  <c r="F74" i="5"/>
  <c r="E74" i="5"/>
  <c r="D74" i="5"/>
  <c r="I81" i="5"/>
  <c r="H81" i="5"/>
  <c r="G81" i="5"/>
  <c r="F81" i="5"/>
  <c r="E81" i="5"/>
  <c r="D81" i="5"/>
  <c r="I97" i="5"/>
  <c r="H97" i="5"/>
  <c r="G97" i="5"/>
  <c r="F97" i="5"/>
  <c r="E97" i="5"/>
  <c r="D97" i="5"/>
  <c r="I29" i="5"/>
  <c r="H29" i="5"/>
  <c r="G29" i="5"/>
  <c r="F29" i="5"/>
  <c r="E29" i="5"/>
  <c r="D29" i="5"/>
  <c r="I56" i="5"/>
  <c r="H56" i="5"/>
  <c r="G56" i="5"/>
  <c r="F56" i="5"/>
  <c r="E56" i="5"/>
  <c r="D56" i="5"/>
  <c r="I24" i="5"/>
  <c r="H24" i="5"/>
  <c r="G24" i="5"/>
  <c r="F24" i="5"/>
  <c r="E24" i="5"/>
  <c r="D24" i="5"/>
  <c r="I63" i="5"/>
  <c r="H63" i="5"/>
  <c r="G63" i="5"/>
  <c r="F63" i="5"/>
  <c r="E63" i="5"/>
  <c r="D63" i="5"/>
  <c r="I77" i="5"/>
  <c r="H77" i="5"/>
  <c r="G77" i="5"/>
  <c r="F77" i="5"/>
  <c r="E77" i="5"/>
  <c r="D77" i="5"/>
  <c r="I89" i="5"/>
  <c r="H89" i="5"/>
  <c r="G89" i="5"/>
  <c r="F89" i="5"/>
  <c r="E89" i="5"/>
  <c r="D89" i="5"/>
  <c r="I33" i="5"/>
  <c r="H33" i="5"/>
  <c r="G33" i="5"/>
  <c r="F33" i="5"/>
  <c r="E33" i="5"/>
  <c r="D33" i="5"/>
  <c r="I54" i="5"/>
  <c r="H54" i="5"/>
  <c r="G54" i="5"/>
  <c r="F54" i="5"/>
  <c r="E54" i="5"/>
  <c r="D54" i="5"/>
  <c r="I88" i="5"/>
  <c r="H88" i="5"/>
  <c r="G88" i="5"/>
  <c r="F88" i="5"/>
  <c r="E88" i="5"/>
  <c r="D88" i="5"/>
  <c r="H62" i="5"/>
  <c r="G62" i="5"/>
  <c r="F62" i="5"/>
  <c r="E62" i="5"/>
  <c r="D62" i="5"/>
  <c r="I17" i="5"/>
  <c r="H17" i="5"/>
  <c r="G17" i="5"/>
  <c r="F17" i="5"/>
  <c r="E17" i="5"/>
  <c r="D17" i="5"/>
  <c r="I49" i="5"/>
  <c r="H49" i="5"/>
  <c r="G49" i="5"/>
  <c r="F49" i="5"/>
  <c r="E49" i="5"/>
  <c r="D49" i="5"/>
  <c r="I52" i="5"/>
  <c r="H52" i="5"/>
  <c r="G52" i="5"/>
  <c r="F52" i="5"/>
  <c r="E52" i="5"/>
  <c r="D52" i="5"/>
  <c r="I43" i="5"/>
  <c r="H43" i="5"/>
  <c r="G43" i="5"/>
  <c r="F43" i="5"/>
  <c r="E43" i="5"/>
  <c r="D43" i="5"/>
  <c r="I72" i="5"/>
  <c r="H72" i="5"/>
  <c r="G72" i="5"/>
  <c r="F72" i="5"/>
  <c r="E72" i="5"/>
  <c r="D72" i="5"/>
  <c r="I82" i="5"/>
  <c r="H82" i="5"/>
  <c r="G82" i="5"/>
  <c r="F82" i="5"/>
  <c r="E82" i="5"/>
  <c r="D82" i="5"/>
  <c r="I59" i="5"/>
  <c r="H59" i="5"/>
  <c r="G59" i="5"/>
  <c r="F59" i="5"/>
  <c r="E59" i="5"/>
  <c r="D59" i="5"/>
  <c r="I10" i="5"/>
  <c r="H10" i="5"/>
  <c r="G10" i="5"/>
  <c r="F10" i="5"/>
  <c r="E10" i="5"/>
  <c r="D10" i="5"/>
  <c r="I58" i="5"/>
  <c r="H58" i="5"/>
  <c r="G58" i="5"/>
  <c r="F58" i="5"/>
  <c r="E58" i="5"/>
  <c r="D58" i="5"/>
  <c r="I48" i="5"/>
  <c r="H48" i="5"/>
  <c r="G48" i="5"/>
  <c r="F48" i="5"/>
  <c r="E48" i="5"/>
  <c r="D48" i="5"/>
  <c r="I76" i="5"/>
  <c r="H76" i="5"/>
  <c r="G76" i="5"/>
  <c r="F76" i="5"/>
  <c r="E76" i="5"/>
  <c r="D76" i="5"/>
  <c r="I20" i="5"/>
  <c r="H20" i="5"/>
  <c r="G20" i="5"/>
  <c r="F20" i="5"/>
  <c r="E20" i="5"/>
  <c r="D20" i="5"/>
  <c r="I71" i="5"/>
  <c r="H71" i="5"/>
  <c r="G71" i="5"/>
  <c r="F71" i="5"/>
  <c r="E71" i="5"/>
  <c r="D71" i="5"/>
  <c r="I69" i="5"/>
  <c r="H69" i="5"/>
  <c r="G69" i="5"/>
  <c r="F69" i="5"/>
  <c r="E69" i="5"/>
  <c r="D69" i="5"/>
  <c r="I66" i="5"/>
  <c r="H66" i="5"/>
  <c r="G66" i="5"/>
  <c r="F66" i="5"/>
  <c r="E66" i="5"/>
  <c r="D66" i="5"/>
  <c r="I64" i="5"/>
  <c r="H64" i="5"/>
  <c r="G64" i="5"/>
  <c r="F64" i="5"/>
  <c r="E64" i="5"/>
  <c r="D64" i="5"/>
  <c r="I28" i="5"/>
  <c r="H28" i="5"/>
  <c r="G28" i="5"/>
  <c r="F28" i="5"/>
  <c r="E28" i="5"/>
  <c r="D28" i="5"/>
  <c r="I57" i="5"/>
  <c r="H57" i="5"/>
  <c r="G57" i="5"/>
  <c r="F57" i="5"/>
  <c r="E57" i="5"/>
  <c r="D57" i="5"/>
  <c r="I40" i="5"/>
  <c r="H40" i="5"/>
  <c r="G40" i="5"/>
  <c r="F40" i="5"/>
  <c r="E40" i="5"/>
  <c r="D40" i="5"/>
  <c r="I30" i="5"/>
  <c r="H30" i="5"/>
  <c r="G30" i="5"/>
  <c r="F30" i="5"/>
  <c r="E30" i="5"/>
  <c r="D30" i="5"/>
  <c r="I67" i="5"/>
  <c r="H67" i="5"/>
  <c r="G67" i="5"/>
  <c r="F67" i="5"/>
  <c r="E67" i="5"/>
  <c r="D67" i="5"/>
  <c r="I8" i="5"/>
  <c r="H8" i="5"/>
  <c r="G8" i="5"/>
  <c r="F8" i="5"/>
  <c r="E8" i="5"/>
  <c r="D8" i="5"/>
  <c r="I37" i="5"/>
  <c r="H37" i="5"/>
  <c r="G37" i="5"/>
  <c r="F37" i="5"/>
  <c r="E37" i="5"/>
  <c r="D37" i="5"/>
  <c r="I42" i="5"/>
  <c r="H42" i="5"/>
  <c r="G42" i="5"/>
  <c r="F42" i="5"/>
  <c r="E42" i="5"/>
  <c r="D42" i="5"/>
  <c r="I61" i="5"/>
  <c r="H61" i="5"/>
  <c r="G61" i="5"/>
  <c r="F61" i="5"/>
  <c r="E61" i="5"/>
  <c r="D61" i="5"/>
  <c r="I60" i="5"/>
  <c r="H60" i="5"/>
  <c r="G60" i="5"/>
  <c r="F60" i="5"/>
  <c r="E60" i="5"/>
  <c r="D60" i="5"/>
  <c r="I34" i="5"/>
  <c r="H34" i="5"/>
  <c r="G34" i="5"/>
  <c r="F34" i="5"/>
  <c r="E34" i="5"/>
  <c r="D34" i="5"/>
  <c r="I55" i="5"/>
  <c r="H55" i="5"/>
  <c r="G55" i="5"/>
  <c r="F55" i="5"/>
  <c r="E55" i="5"/>
  <c r="D55" i="5"/>
  <c r="I18" i="5"/>
  <c r="H18" i="5"/>
  <c r="G18" i="5"/>
  <c r="F18" i="5"/>
  <c r="E18" i="5"/>
  <c r="D18" i="5"/>
  <c r="I51" i="5"/>
  <c r="H51" i="5"/>
  <c r="G51" i="5"/>
  <c r="F51" i="5"/>
  <c r="E51" i="5"/>
  <c r="D51" i="5"/>
  <c r="I53" i="5"/>
  <c r="H53" i="5"/>
  <c r="G53" i="5"/>
  <c r="F53" i="5"/>
  <c r="E53" i="5"/>
  <c r="D53" i="5"/>
  <c r="I41" i="5"/>
  <c r="H41" i="5"/>
  <c r="G41" i="5"/>
  <c r="F41" i="5"/>
  <c r="E41" i="5"/>
  <c r="D41" i="5"/>
  <c r="I50" i="5"/>
  <c r="H50" i="5"/>
  <c r="G50" i="5"/>
  <c r="F50" i="5"/>
  <c r="E50" i="5"/>
  <c r="D50" i="5"/>
  <c r="I23" i="5"/>
  <c r="H23" i="5"/>
  <c r="G23" i="5"/>
  <c r="F23" i="5"/>
  <c r="E23" i="5"/>
  <c r="D23" i="5"/>
  <c r="I46" i="5"/>
  <c r="H46" i="5"/>
  <c r="G46" i="5"/>
  <c r="F46" i="5"/>
  <c r="E46" i="5"/>
  <c r="D46" i="5"/>
  <c r="I27" i="5"/>
  <c r="H27" i="5"/>
  <c r="G27" i="5"/>
  <c r="F27" i="5"/>
  <c r="E27" i="5"/>
  <c r="D27" i="5"/>
  <c r="I26" i="5"/>
  <c r="H26" i="5"/>
  <c r="G26" i="5"/>
  <c r="F26" i="5"/>
  <c r="E26" i="5"/>
  <c r="D26" i="5"/>
  <c r="I45" i="5"/>
  <c r="H45" i="5"/>
  <c r="G45" i="5"/>
  <c r="F45" i="5"/>
  <c r="E45" i="5"/>
  <c r="D45" i="5"/>
  <c r="I31" i="5"/>
  <c r="H31" i="5"/>
  <c r="G31" i="5"/>
  <c r="F31" i="5"/>
  <c r="E31" i="5"/>
  <c r="D31" i="5"/>
  <c r="I12" i="5"/>
  <c r="H12" i="5"/>
  <c r="G12" i="5"/>
  <c r="F12" i="5"/>
  <c r="E12" i="5"/>
  <c r="D12" i="5"/>
  <c r="I25" i="5"/>
  <c r="H25" i="5"/>
  <c r="G25" i="5"/>
  <c r="F25" i="5"/>
  <c r="E25" i="5"/>
  <c r="D25" i="5"/>
  <c r="I38" i="5"/>
  <c r="H38" i="5"/>
  <c r="G38" i="5"/>
  <c r="F38" i="5"/>
  <c r="E38" i="5"/>
  <c r="D38" i="5"/>
  <c r="I9" i="5"/>
  <c r="H9" i="5"/>
  <c r="G9" i="5"/>
  <c r="F9" i="5"/>
  <c r="E9" i="5"/>
  <c r="D9" i="5"/>
  <c r="I32" i="5"/>
  <c r="H32" i="5"/>
  <c r="G32" i="5"/>
  <c r="F32" i="5"/>
  <c r="E32" i="5"/>
  <c r="D32" i="5"/>
  <c r="I35" i="5"/>
  <c r="H35" i="5"/>
  <c r="G35" i="5"/>
  <c r="F35" i="5"/>
  <c r="E35" i="5"/>
  <c r="D35" i="5"/>
  <c r="I22" i="5"/>
  <c r="H22" i="5"/>
  <c r="G22" i="5"/>
  <c r="F22" i="5"/>
  <c r="E22" i="5"/>
  <c r="D22" i="5"/>
  <c r="I15" i="5"/>
  <c r="H15" i="5"/>
  <c r="G15" i="5"/>
  <c r="F15" i="5"/>
  <c r="E15" i="5"/>
  <c r="D15" i="5"/>
  <c r="I11" i="5"/>
  <c r="H11" i="5"/>
  <c r="G11" i="5"/>
  <c r="F11" i="5"/>
  <c r="E11" i="5"/>
  <c r="D11" i="5"/>
  <c r="I13" i="5"/>
  <c r="H13" i="5"/>
  <c r="G13" i="5"/>
  <c r="F13" i="5"/>
  <c r="E13" i="5"/>
  <c r="D13" i="5"/>
  <c r="I14" i="5"/>
  <c r="H14" i="5"/>
  <c r="G14" i="5"/>
  <c r="F14" i="5"/>
  <c r="E14" i="5"/>
  <c r="D14" i="5"/>
  <c r="E156" i="2"/>
  <c r="F156" i="2"/>
  <c r="G156" i="2"/>
  <c r="H156" i="2"/>
  <c r="I156" i="2"/>
  <c r="J156" i="2"/>
  <c r="E157" i="2"/>
  <c r="F157" i="2"/>
  <c r="G157" i="2"/>
  <c r="H157" i="2"/>
  <c r="I157" i="2"/>
  <c r="J157" i="2"/>
  <c r="E158" i="2"/>
  <c r="F158" i="2"/>
  <c r="G158" i="2"/>
  <c r="H158" i="2"/>
  <c r="I158" i="2"/>
  <c r="J158" i="2"/>
  <c r="E159" i="2"/>
  <c r="F159" i="2"/>
  <c r="G159" i="2"/>
  <c r="H159" i="2"/>
  <c r="I159" i="2"/>
  <c r="J159" i="2"/>
  <c r="E160" i="2"/>
  <c r="F160" i="2"/>
  <c r="G160" i="2"/>
  <c r="H160" i="2"/>
  <c r="I160" i="2"/>
  <c r="J160" i="2"/>
  <c r="E161" i="2"/>
  <c r="F161" i="2"/>
  <c r="G161" i="2"/>
  <c r="H161" i="2"/>
  <c r="I161" i="2"/>
  <c r="J161" i="2"/>
  <c r="E162" i="2"/>
  <c r="F162" i="2"/>
  <c r="G162" i="2"/>
  <c r="H162" i="2"/>
  <c r="I162" i="2"/>
  <c r="J162" i="2"/>
  <c r="E163" i="2"/>
  <c r="F163" i="2"/>
  <c r="G163" i="2"/>
  <c r="H163" i="2"/>
  <c r="I163" i="2"/>
  <c r="J163" i="2"/>
  <c r="E164" i="2"/>
  <c r="F164" i="2"/>
  <c r="G164" i="2"/>
  <c r="H164" i="2"/>
  <c r="I164" i="2"/>
  <c r="J164" i="2"/>
  <c r="E165" i="2"/>
  <c r="F165" i="2"/>
  <c r="G165" i="2"/>
  <c r="H165" i="2"/>
  <c r="I165" i="2"/>
  <c r="J165" i="2"/>
  <c r="E166" i="2"/>
  <c r="F166" i="2"/>
  <c r="G166" i="2"/>
  <c r="H166" i="2"/>
  <c r="I166" i="2"/>
  <c r="J166" i="2"/>
  <c r="E167" i="2"/>
  <c r="F167" i="2"/>
  <c r="G167" i="2"/>
  <c r="H167" i="2"/>
  <c r="I167" i="2"/>
  <c r="J167" i="2"/>
  <c r="E168" i="2"/>
  <c r="F168" i="2"/>
  <c r="G168" i="2"/>
  <c r="H168" i="2"/>
  <c r="I168" i="2"/>
  <c r="J168" i="2"/>
  <c r="E169" i="2"/>
  <c r="F169" i="2"/>
  <c r="G169" i="2"/>
  <c r="H169" i="2"/>
  <c r="I169" i="2"/>
  <c r="J169" i="2"/>
  <c r="E115" i="2"/>
  <c r="E132" i="2"/>
  <c r="F132" i="2"/>
  <c r="G132" i="2"/>
  <c r="H132" i="2"/>
  <c r="I132" i="2"/>
  <c r="J132" i="2"/>
  <c r="E133" i="2"/>
  <c r="F133" i="2"/>
  <c r="G133" i="2"/>
  <c r="H133" i="2"/>
  <c r="I133" i="2"/>
  <c r="J133" i="2"/>
  <c r="E134" i="2"/>
  <c r="F134" i="2"/>
  <c r="G134" i="2"/>
  <c r="H134" i="2"/>
  <c r="I134" i="2"/>
  <c r="J134" i="2"/>
  <c r="E135" i="2"/>
  <c r="F135" i="2"/>
  <c r="G135" i="2"/>
  <c r="H135" i="2"/>
  <c r="I135" i="2"/>
  <c r="J135" i="2"/>
  <c r="E136" i="2"/>
  <c r="F136" i="2"/>
  <c r="G136" i="2"/>
  <c r="H136" i="2"/>
  <c r="I136" i="2"/>
  <c r="J136" i="2"/>
  <c r="E137" i="2"/>
  <c r="F137" i="2"/>
  <c r="G137" i="2"/>
  <c r="H137" i="2"/>
  <c r="I137" i="2"/>
  <c r="J137" i="2"/>
  <c r="E138" i="2"/>
  <c r="F138" i="2"/>
  <c r="G138" i="2"/>
  <c r="H138" i="2"/>
  <c r="I138" i="2"/>
  <c r="J138" i="2"/>
  <c r="E139" i="2"/>
  <c r="F139" i="2"/>
  <c r="G139" i="2"/>
  <c r="H139" i="2"/>
  <c r="I139" i="2"/>
  <c r="J139" i="2"/>
  <c r="E140" i="2"/>
  <c r="F140" i="2"/>
  <c r="G140" i="2"/>
  <c r="H140" i="2"/>
  <c r="I140" i="2"/>
  <c r="J140" i="2"/>
  <c r="E141" i="2"/>
  <c r="F141" i="2"/>
  <c r="G141" i="2"/>
  <c r="H141" i="2"/>
  <c r="I141" i="2"/>
  <c r="J141" i="2"/>
  <c r="E142" i="2"/>
  <c r="F142" i="2"/>
  <c r="G142" i="2"/>
  <c r="H142" i="2"/>
  <c r="I142" i="2"/>
  <c r="J142" i="2"/>
  <c r="E143" i="2"/>
  <c r="F143" i="2"/>
  <c r="G143" i="2"/>
  <c r="H143" i="2"/>
  <c r="I143" i="2"/>
  <c r="J143" i="2"/>
  <c r="E144" i="2"/>
  <c r="F144" i="2"/>
  <c r="G144" i="2"/>
  <c r="H144" i="2"/>
  <c r="I144" i="2"/>
  <c r="J144" i="2"/>
  <c r="E145" i="2"/>
  <c r="F145" i="2"/>
  <c r="G145" i="2"/>
  <c r="H145" i="2"/>
  <c r="I145" i="2"/>
  <c r="J145" i="2"/>
  <c r="E146" i="2"/>
  <c r="F146" i="2"/>
  <c r="G146" i="2"/>
  <c r="H146" i="2"/>
  <c r="I146" i="2"/>
  <c r="J146" i="2"/>
  <c r="E147" i="2"/>
  <c r="F147" i="2"/>
  <c r="G147" i="2"/>
  <c r="H147" i="2"/>
  <c r="I147" i="2"/>
  <c r="J147" i="2"/>
  <c r="E148" i="2"/>
  <c r="F148" i="2"/>
  <c r="G148" i="2"/>
  <c r="H148" i="2"/>
  <c r="I148" i="2"/>
  <c r="J148" i="2"/>
  <c r="E149" i="2"/>
  <c r="F149" i="2"/>
  <c r="G149" i="2"/>
  <c r="H149" i="2"/>
  <c r="I149" i="2"/>
  <c r="J149" i="2"/>
  <c r="E150" i="2"/>
  <c r="F150" i="2"/>
  <c r="G150" i="2"/>
  <c r="H150" i="2"/>
  <c r="I150" i="2"/>
  <c r="J150" i="2"/>
  <c r="E151" i="2"/>
  <c r="F151" i="2"/>
  <c r="G151" i="2"/>
  <c r="H151" i="2"/>
  <c r="I151" i="2"/>
  <c r="J151" i="2"/>
  <c r="E152" i="2"/>
  <c r="F152" i="2"/>
  <c r="G152" i="2"/>
  <c r="H152" i="2"/>
  <c r="I152" i="2"/>
  <c r="J152" i="2"/>
  <c r="E153" i="2"/>
  <c r="F153" i="2"/>
  <c r="G153" i="2"/>
  <c r="H153" i="2"/>
  <c r="I153" i="2"/>
  <c r="J153" i="2"/>
  <c r="E154" i="2"/>
  <c r="F154" i="2"/>
  <c r="G154" i="2"/>
  <c r="H154" i="2"/>
  <c r="I154" i="2"/>
  <c r="J154" i="2"/>
  <c r="E155" i="2"/>
  <c r="F155" i="2"/>
  <c r="G155" i="2"/>
  <c r="H155" i="2"/>
  <c r="I155" i="2"/>
  <c r="J155" i="2"/>
  <c r="I104" i="2"/>
  <c r="J104" i="2"/>
  <c r="I105" i="2"/>
  <c r="J105" i="2"/>
  <c r="I106" i="2"/>
  <c r="J106" i="2"/>
  <c r="I107" i="2"/>
  <c r="J107" i="2"/>
  <c r="I108" i="2"/>
  <c r="J108" i="2"/>
  <c r="I109" i="2"/>
  <c r="J109" i="2"/>
  <c r="I110" i="2"/>
  <c r="J110" i="2"/>
  <c r="I111" i="2"/>
  <c r="J111" i="2"/>
  <c r="I112" i="2"/>
  <c r="J112" i="2"/>
  <c r="I113" i="2"/>
  <c r="J113" i="2"/>
  <c r="I114" i="2"/>
  <c r="J114" i="2"/>
  <c r="I115" i="2"/>
  <c r="J115" i="2"/>
  <c r="I116" i="2"/>
  <c r="J116" i="2"/>
  <c r="I117" i="2"/>
  <c r="J117" i="2"/>
  <c r="I118" i="2"/>
  <c r="J118" i="2"/>
  <c r="I119" i="2"/>
  <c r="J119" i="2"/>
  <c r="I120" i="2"/>
  <c r="J120" i="2"/>
  <c r="I121" i="2"/>
  <c r="J121" i="2"/>
  <c r="I122" i="2"/>
  <c r="J122" i="2"/>
  <c r="I123" i="2"/>
  <c r="J123" i="2"/>
  <c r="I124" i="2"/>
  <c r="K124" i="2" s="1"/>
  <c r="L124" i="2" s="1"/>
  <c r="J124" i="2"/>
  <c r="I125" i="2"/>
  <c r="J125" i="2"/>
  <c r="I126" i="2"/>
  <c r="J126" i="2"/>
  <c r="I127" i="2"/>
  <c r="J127" i="2"/>
  <c r="I128" i="2"/>
  <c r="J128" i="2"/>
  <c r="I129" i="2"/>
  <c r="J129" i="2"/>
  <c r="I130" i="2"/>
  <c r="J130" i="2"/>
  <c r="I131" i="2"/>
  <c r="J131" i="2"/>
  <c r="E104" i="2"/>
  <c r="F104" i="2"/>
  <c r="G104" i="2"/>
  <c r="H104" i="2"/>
  <c r="E105" i="2"/>
  <c r="F105" i="2"/>
  <c r="G105" i="2"/>
  <c r="H105" i="2"/>
  <c r="E106" i="2"/>
  <c r="F106" i="2"/>
  <c r="G106" i="2"/>
  <c r="H106" i="2"/>
  <c r="E107" i="2"/>
  <c r="F107" i="2"/>
  <c r="H107" i="2"/>
  <c r="E108" i="2"/>
  <c r="F108" i="2"/>
  <c r="G108" i="2"/>
  <c r="H108" i="2"/>
  <c r="E109" i="2"/>
  <c r="F109" i="2"/>
  <c r="G109" i="2"/>
  <c r="H109" i="2"/>
  <c r="E110" i="2"/>
  <c r="F110" i="2"/>
  <c r="G110" i="2"/>
  <c r="H110" i="2"/>
  <c r="E111" i="2"/>
  <c r="F111" i="2"/>
  <c r="G111" i="2"/>
  <c r="H111" i="2"/>
  <c r="E112" i="2"/>
  <c r="F112" i="2"/>
  <c r="G112" i="2"/>
  <c r="H112" i="2"/>
  <c r="E113" i="2"/>
  <c r="F113" i="2"/>
  <c r="G113" i="2"/>
  <c r="H113" i="2"/>
  <c r="E114" i="2"/>
  <c r="F114" i="2"/>
  <c r="G114" i="2"/>
  <c r="H114" i="2"/>
  <c r="F115" i="2"/>
  <c r="G115" i="2"/>
  <c r="H115" i="2"/>
  <c r="E116" i="2"/>
  <c r="F116" i="2"/>
  <c r="G116" i="2"/>
  <c r="H116" i="2"/>
  <c r="E117" i="2"/>
  <c r="F117" i="2"/>
  <c r="G117" i="2"/>
  <c r="H117" i="2"/>
  <c r="E118" i="2"/>
  <c r="F118" i="2"/>
  <c r="G118" i="2"/>
  <c r="H118" i="2"/>
  <c r="E119" i="2"/>
  <c r="F119" i="2"/>
  <c r="G119" i="2"/>
  <c r="H119" i="2"/>
  <c r="E120" i="2"/>
  <c r="F120" i="2"/>
  <c r="G120" i="2"/>
  <c r="H120" i="2"/>
  <c r="E121" i="2"/>
  <c r="F121" i="2"/>
  <c r="G121" i="2"/>
  <c r="H121" i="2"/>
  <c r="E122" i="2"/>
  <c r="F122" i="2"/>
  <c r="G122" i="2"/>
  <c r="H122" i="2"/>
  <c r="E123" i="2"/>
  <c r="F123" i="2"/>
  <c r="G123" i="2"/>
  <c r="H123" i="2"/>
  <c r="E124" i="2"/>
  <c r="F124" i="2"/>
  <c r="G124" i="2"/>
  <c r="H124" i="2"/>
  <c r="E125" i="2"/>
  <c r="F125" i="2"/>
  <c r="G125" i="2"/>
  <c r="H125" i="2"/>
  <c r="E126" i="2"/>
  <c r="F126" i="2"/>
  <c r="G126" i="2"/>
  <c r="H126" i="2"/>
  <c r="E127" i="2"/>
  <c r="F127" i="2"/>
  <c r="G127" i="2"/>
  <c r="H127" i="2"/>
  <c r="E128" i="2"/>
  <c r="F128" i="2"/>
  <c r="G128" i="2"/>
  <c r="H128" i="2"/>
  <c r="E129" i="2"/>
  <c r="F129" i="2"/>
  <c r="G129" i="2"/>
  <c r="H129" i="2"/>
  <c r="E130" i="2"/>
  <c r="F130" i="2"/>
  <c r="G130" i="2"/>
  <c r="H130" i="2"/>
  <c r="E131" i="2"/>
  <c r="F131" i="2"/>
  <c r="G131" i="2"/>
  <c r="H131" i="2"/>
  <c r="E102" i="2"/>
  <c r="F102" i="2"/>
  <c r="G102" i="2"/>
  <c r="H102" i="2"/>
  <c r="I102" i="2"/>
  <c r="J102" i="2"/>
  <c r="E103" i="2"/>
  <c r="F103" i="2"/>
  <c r="G103" i="2"/>
  <c r="H103" i="2"/>
  <c r="I103" i="2"/>
  <c r="J103" i="2"/>
  <c r="E97" i="2"/>
  <c r="F97" i="2"/>
  <c r="G97" i="2"/>
  <c r="H97" i="2"/>
  <c r="I97" i="2"/>
  <c r="J97" i="2"/>
  <c r="E98" i="2"/>
  <c r="F98" i="2"/>
  <c r="G98" i="2"/>
  <c r="H98" i="2"/>
  <c r="I98" i="2"/>
  <c r="J98" i="2"/>
  <c r="E99" i="2"/>
  <c r="F99" i="2"/>
  <c r="G99" i="2"/>
  <c r="H99" i="2"/>
  <c r="I99" i="2"/>
  <c r="J99" i="2"/>
  <c r="E100" i="2"/>
  <c r="F100" i="2"/>
  <c r="G100" i="2"/>
  <c r="H100" i="2"/>
  <c r="I100" i="2"/>
  <c r="J100" i="2"/>
  <c r="E101" i="2"/>
  <c r="F101" i="2"/>
  <c r="G101" i="2"/>
  <c r="H101" i="2"/>
  <c r="I101" i="2"/>
  <c r="J101" i="2"/>
  <c r="A101" i="2"/>
  <c r="A100" i="2"/>
  <c r="A99" i="2"/>
  <c r="A98" i="2"/>
  <c r="A97" i="2"/>
  <c r="J4" i="2"/>
  <c r="J5" i="2"/>
  <c r="J6" i="2"/>
  <c r="J7" i="2"/>
  <c r="J8" i="2"/>
  <c r="J9" i="2"/>
  <c r="J10" i="2"/>
  <c r="J11" i="2"/>
  <c r="J12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I4" i="2"/>
  <c r="I5" i="2"/>
  <c r="I6" i="2"/>
  <c r="I7" i="2"/>
  <c r="I8" i="2"/>
  <c r="I9" i="2"/>
  <c r="I10" i="2"/>
  <c r="I11" i="2"/>
  <c r="I12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H4" i="2"/>
  <c r="H5" i="2"/>
  <c r="H6" i="2"/>
  <c r="H7" i="2"/>
  <c r="H8" i="2"/>
  <c r="H9" i="2"/>
  <c r="H10" i="2"/>
  <c r="H11" i="2"/>
  <c r="H12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G4" i="2"/>
  <c r="G5" i="2"/>
  <c r="G6" i="2"/>
  <c r="G7" i="2"/>
  <c r="G8" i="2"/>
  <c r="G9" i="2"/>
  <c r="G10" i="2"/>
  <c r="G11" i="2"/>
  <c r="G12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J3" i="2"/>
  <c r="I3" i="2"/>
  <c r="H3" i="2"/>
  <c r="G3" i="2"/>
  <c r="F3" i="2"/>
  <c r="F4" i="2"/>
  <c r="F5" i="2"/>
  <c r="F6" i="2"/>
  <c r="F7" i="2"/>
  <c r="F8" i="2"/>
  <c r="F9" i="2"/>
  <c r="E3" i="2"/>
  <c r="E4" i="2"/>
  <c r="E5" i="2"/>
  <c r="E6" i="2"/>
  <c r="E7" i="2"/>
  <c r="E8" i="2"/>
  <c r="E9" i="2"/>
  <c r="A3" i="2"/>
  <c r="A4" i="2"/>
  <c r="A5" i="2"/>
  <c r="A6" i="2"/>
  <c r="A7" i="2"/>
  <c r="A8" i="2"/>
  <c r="A9" i="2"/>
  <c r="A10" i="2"/>
  <c r="E10" i="2"/>
  <c r="F10" i="2"/>
  <c r="A11" i="2"/>
  <c r="E11" i="2"/>
  <c r="F11" i="2"/>
  <c r="A12" i="2"/>
  <c r="E12" i="2"/>
  <c r="F12" i="2"/>
  <c r="A13" i="2"/>
  <c r="A14" i="2"/>
  <c r="A15" i="2"/>
  <c r="E15" i="2"/>
  <c r="F15" i="2"/>
  <c r="A16" i="2"/>
  <c r="E16" i="2"/>
  <c r="F16" i="2"/>
  <c r="A17" i="2"/>
  <c r="E17" i="2"/>
  <c r="F17" i="2"/>
  <c r="A18" i="2"/>
  <c r="E18" i="2"/>
  <c r="F18" i="2"/>
  <c r="A19" i="2"/>
  <c r="E19" i="2"/>
  <c r="F19" i="2"/>
  <c r="A20" i="2"/>
  <c r="E20" i="2"/>
  <c r="F20" i="2"/>
  <c r="A21" i="2"/>
  <c r="E21" i="2"/>
  <c r="F21" i="2"/>
  <c r="A22" i="2"/>
  <c r="E22" i="2"/>
  <c r="F22" i="2"/>
  <c r="A23" i="2"/>
  <c r="E23" i="2"/>
  <c r="F23" i="2"/>
  <c r="A24" i="2"/>
  <c r="E24" i="2"/>
  <c r="F24" i="2"/>
  <c r="A25" i="2"/>
  <c r="E25" i="2"/>
  <c r="F25" i="2"/>
  <c r="A26" i="2"/>
  <c r="E26" i="2"/>
  <c r="F26" i="2"/>
  <c r="A27" i="2"/>
  <c r="E27" i="2"/>
  <c r="F27" i="2"/>
  <c r="A28" i="2"/>
  <c r="E28" i="2"/>
  <c r="F28" i="2"/>
  <c r="A29" i="2"/>
  <c r="E29" i="2"/>
  <c r="F29" i="2"/>
  <c r="A30" i="2"/>
  <c r="E30" i="2"/>
  <c r="F30" i="2"/>
  <c r="A31" i="2"/>
  <c r="E31" i="2"/>
  <c r="F31" i="2"/>
  <c r="A32" i="2"/>
  <c r="E32" i="2"/>
  <c r="F32" i="2"/>
  <c r="A33" i="2"/>
  <c r="E33" i="2"/>
  <c r="F33" i="2"/>
  <c r="A34" i="2"/>
  <c r="E34" i="2"/>
  <c r="F34" i="2"/>
  <c r="A35" i="2"/>
  <c r="E35" i="2"/>
  <c r="F35" i="2"/>
  <c r="A36" i="2"/>
  <c r="E36" i="2"/>
  <c r="F36" i="2"/>
  <c r="A37" i="2"/>
  <c r="E37" i="2"/>
  <c r="F37" i="2"/>
  <c r="A38" i="2"/>
  <c r="E38" i="2"/>
  <c r="F38" i="2"/>
  <c r="A39" i="2"/>
  <c r="E39" i="2"/>
  <c r="F39" i="2"/>
  <c r="A40" i="2"/>
  <c r="E40" i="2"/>
  <c r="F40" i="2"/>
  <c r="A41" i="2"/>
  <c r="E41" i="2"/>
  <c r="F41" i="2"/>
  <c r="A42" i="2"/>
  <c r="E42" i="2"/>
  <c r="F42" i="2"/>
  <c r="A43" i="2"/>
  <c r="E43" i="2"/>
  <c r="F43" i="2"/>
  <c r="A44" i="2"/>
  <c r="E44" i="2"/>
  <c r="F44" i="2"/>
  <c r="A45" i="2"/>
  <c r="E45" i="2"/>
  <c r="F45" i="2"/>
  <c r="A46" i="2"/>
  <c r="E46" i="2"/>
  <c r="F46" i="2"/>
  <c r="A47" i="2"/>
  <c r="E47" i="2"/>
  <c r="F47" i="2"/>
  <c r="A48" i="2"/>
  <c r="E48" i="2"/>
  <c r="F48" i="2"/>
  <c r="A50" i="2"/>
  <c r="E50" i="2"/>
  <c r="F50" i="2"/>
  <c r="A51" i="2"/>
  <c r="E51" i="2"/>
  <c r="F51" i="2"/>
  <c r="A52" i="2"/>
  <c r="E52" i="2"/>
  <c r="F52" i="2"/>
  <c r="A53" i="2"/>
  <c r="E53" i="2"/>
  <c r="F53" i="2"/>
  <c r="A54" i="2"/>
  <c r="E54" i="2"/>
  <c r="F54" i="2"/>
  <c r="A55" i="2"/>
  <c r="E55" i="2"/>
  <c r="F55" i="2"/>
  <c r="A56" i="2"/>
  <c r="E56" i="2"/>
  <c r="F56" i="2"/>
  <c r="A57" i="2"/>
  <c r="E57" i="2"/>
  <c r="F57" i="2"/>
  <c r="A58" i="2"/>
  <c r="E58" i="2"/>
  <c r="F58" i="2"/>
  <c r="A59" i="2"/>
  <c r="E59" i="2"/>
  <c r="F59" i="2"/>
  <c r="A60" i="2"/>
  <c r="E60" i="2"/>
  <c r="F60" i="2"/>
  <c r="A61" i="2"/>
  <c r="E61" i="2"/>
  <c r="F61" i="2"/>
  <c r="A62" i="2"/>
  <c r="E62" i="2"/>
  <c r="F62" i="2"/>
  <c r="A63" i="2"/>
  <c r="E63" i="2"/>
  <c r="F63" i="2"/>
  <c r="A64" i="2"/>
  <c r="E64" i="2"/>
  <c r="F64" i="2"/>
  <c r="A65" i="2"/>
  <c r="E65" i="2"/>
  <c r="F65" i="2"/>
  <c r="A66" i="2"/>
  <c r="E66" i="2"/>
  <c r="F66" i="2"/>
  <c r="A67" i="2"/>
  <c r="E67" i="2"/>
  <c r="F67" i="2"/>
  <c r="A68" i="2"/>
  <c r="E68" i="2"/>
  <c r="F68" i="2"/>
  <c r="A69" i="2"/>
  <c r="E69" i="2"/>
  <c r="F69" i="2"/>
  <c r="A70" i="2"/>
  <c r="E70" i="2"/>
  <c r="F70" i="2"/>
  <c r="A71" i="2"/>
  <c r="A72" i="2"/>
  <c r="E72" i="2"/>
  <c r="F72" i="2"/>
  <c r="A73" i="2"/>
  <c r="E73" i="2"/>
  <c r="F73" i="2"/>
  <c r="A74" i="2"/>
  <c r="E74" i="2"/>
  <c r="F74" i="2"/>
  <c r="A75" i="2"/>
  <c r="E75" i="2"/>
  <c r="F75" i="2"/>
  <c r="A76" i="2"/>
  <c r="E76" i="2"/>
  <c r="F76" i="2"/>
  <c r="A77" i="2"/>
  <c r="E77" i="2"/>
  <c r="F77" i="2"/>
  <c r="A78" i="2"/>
  <c r="E78" i="2"/>
  <c r="F78" i="2"/>
  <c r="A79" i="2"/>
  <c r="E79" i="2"/>
  <c r="F79" i="2"/>
  <c r="A80" i="2"/>
  <c r="E80" i="2"/>
  <c r="F80" i="2"/>
  <c r="A81" i="2"/>
  <c r="E81" i="2"/>
  <c r="F81" i="2"/>
  <c r="A82" i="2"/>
  <c r="E82" i="2"/>
  <c r="F82" i="2"/>
  <c r="A83" i="2"/>
  <c r="E83" i="2"/>
  <c r="F83" i="2"/>
  <c r="A84" i="2"/>
  <c r="E84" i="2"/>
  <c r="F84" i="2"/>
  <c r="A85" i="2"/>
  <c r="E85" i="2"/>
  <c r="F85" i="2"/>
  <c r="A86" i="2"/>
  <c r="E86" i="2"/>
  <c r="F86" i="2"/>
  <c r="A87" i="2"/>
  <c r="E87" i="2"/>
  <c r="F87" i="2"/>
  <c r="A88" i="2"/>
  <c r="E88" i="2"/>
  <c r="F88" i="2"/>
  <c r="A89" i="2"/>
  <c r="E89" i="2"/>
  <c r="F89" i="2"/>
  <c r="A90" i="2"/>
  <c r="E90" i="2"/>
  <c r="F90" i="2"/>
  <c r="A91" i="2"/>
  <c r="E91" i="2"/>
  <c r="F91" i="2"/>
  <c r="A92" i="2"/>
  <c r="E92" i="2"/>
  <c r="F92" i="2"/>
  <c r="A93" i="2"/>
  <c r="E93" i="2"/>
  <c r="F93" i="2"/>
  <c r="A94" i="2"/>
  <c r="E94" i="2"/>
  <c r="F94" i="2"/>
  <c r="A95" i="2"/>
  <c r="E95" i="2"/>
  <c r="F95" i="2"/>
  <c r="A96" i="2"/>
  <c r="E96" i="2"/>
  <c r="F96" i="2"/>
  <c r="J103" i="5" l="1"/>
  <c r="K103" i="5" s="1"/>
  <c r="J94" i="5"/>
  <c r="K94" i="5" s="1"/>
  <c r="J105" i="5"/>
  <c r="K105" i="5" s="1"/>
  <c r="J126" i="5"/>
  <c r="K126" i="5" s="1"/>
  <c r="J78" i="5"/>
  <c r="K78" i="5" s="1"/>
  <c r="J87" i="5"/>
  <c r="K87" i="5" s="1"/>
  <c r="J145" i="5"/>
  <c r="K145" i="5" s="1"/>
  <c r="J147" i="5"/>
  <c r="K147" i="5" s="1"/>
  <c r="J144" i="5"/>
  <c r="K144" i="5" s="1"/>
  <c r="J131" i="5"/>
  <c r="K131" i="5" s="1"/>
  <c r="J156" i="5"/>
  <c r="K156" i="5" s="1"/>
  <c r="J162" i="5"/>
  <c r="K162" i="5" s="1"/>
  <c r="J154" i="5"/>
  <c r="K154" i="5" s="1"/>
  <c r="J146" i="5"/>
  <c r="K146" i="5" s="1"/>
  <c r="J168" i="5"/>
  <c r="K168" i="5" s="1"/>
  <c r="J166" i="5"/>
  <c r="K166" i="5" s="1"/>
  <c r="J174" i="5"/>
  <c r="K174" i="5" s="1"/>
  <c r="J92" i="5"/>
  <c r="K92" i="5" s="1"/>
  <c r="J16" i="5"/>
  <c r="K16" i="5" s="1"/>
  <c r="J91" i="5"/>
  <c r="K91" i="5" s="1"/>
  <c r="J36" i="5"/>
  <c r="K36" i="5" s="1"/>
  <c r="J83" i="5"/>
  <c r="K83" i="5" s="1"/>
  <c r="J101" i="5"/>
  <c r="K101" i="5" s="1"/>
  <c r="J60" i="5"/>
  <c r="K60" i="5" s="1"/>
  <c r="J20" i="5"/>
  <c r="K20" i="5" s="1"/>
  <c r="J43" i="5"/>
  <c r="K43" i="5" s="1"/>
  <c r="J89" i="5"/>
  <c r="K89" i="5" s="1"/>
  <c r="J95" i="5"/>
  <c r="K95" i="5" s="1"/>
  <c r="J70" i="5"/>
  <c r="K70" i="5" s="1"/>
  <c r="J84" i="5"/>
  <c r="K84" i="5" s="1"/>
  <c r="J124" i="5"/>
  <c r="K124" i="5" s="1"/>
  <c r="J141" i="5"/>
  <c r="K141" i="5" s="1"/>
  <c r="J132" i="5"/>
  <c r="K132" i="5" s="1"/>
  <c r="J71" i="5"/>
  <c r="K71" i="5" s="1"/>
  <c r="J72" i="5"/>
  <c r="K72" i="5" s="1"/>
  <c r="J33" i="5"/>
  <c r="K33" i="5" s="1"/>
  <c r="J90" i="5"/>
  <c r="K90" i="5" s="1"/>
  <c r="J110" i="5"/>
  <c r="K110" i="5" s="1"/>
  <c r="J66" i="5"/>
  <c r="K66" i="5" s="1"/>
  <c r="J107" i="5"/>
  <c r="K107" i="5" s="1"/>
  <c r="J121" i="5"/>
  <c r="K121" i="5" s="1"/>
  <c r="J117" i="5"/>
  <c r="K117" i="5" s="1"/>
  <c r="J106" i="5"/>
  <c r="K106" i="5" s="1"/>
  <c r="J41" i="5"/>
  <c r="K41" i="5" s="1"/>
  <c r="K158" i="2"/>
  <c r="L158" i="2" s="1"/>
  <c r="J23" i="5"/>
  <c r="K23" i="5" s="1"/>
  <c r="J56" i="5"/>
  <c r="K56" i="5" s="1"/>
  <c r="J53" i="5"/>
  <c r="K53" i="5" s="1"/>
  <c r="J34" i="5"/>
  <c r="K34" i="5" s="1"/>
  <c r="J57" i="5"/>
  <c r="K57" i="5" s="1"/>
  <c r="J63" i="5"/>
  <c r="K63" i="5" s="1"/>
  <c r="J81" i="5"/>
  <c r="K81" i="5" s="1"/>
  <c r="J104" i="5"/>
  <c r="K104" i="5" s="1"/>
  <c r="J47" i="5"/>
  <c r="K47" i="5" s="1"/>
  <c r="J69" i="5"/>
  <c r="K69" i="5" s="1"/>
  <c r="J48" i="5"/>
  <c r="K48" i="5" s="1"/>
  <c r="J49" i="5"/>
  <c r="K49" i="5" s="1"/>
  <c r="J54" i="5"/>
  <c r="K54" i="5" s="1"/>
  <c r="J128" i="5"/>
  <c r="K128" i="5" s="1"/>
  <c r="J97" i="5"/>
  <c r="K97" i="5" s="1"/>
  <c r="J31" i="5"/>
  <c r="K31" i="5" s="1"/>
  <c r="J55" i="5"/>
  <c r="K55" i="5" s="1"/>
  <c r="J37" i="5"/>
  <c r="K37" i="5" s="1"/>
  <c r="J59" i="5"/>
  <c r="K59" i="5" s="1"/>
  <c r="J88" i="5"/>
  <c r="K88" i="5" s="1"/>
  <c r="J29" i="5"/>
  <c r="K29" i="5" s="1"/>
  <c r="J18" i="5"/>
  <c r="K18" i="5" s="1"/>
  <c r="J64" i="5"/>
  <c r="K64" i="5" s="1"/>
  <c r="J10" i="5"/>
  <c r="K10" i="5" s="1"/>
  <c r="K62" i="5"/>
  <c r="J74" i="5"/>
  <c r="K74" i="5" s="1"/>
  <c r="J73" i="5"/>
  <c r="K73" i="5" s="1"/>
  <c r="J112" i="5"/>
  <c r="K112" i="5" s="1"/>
  <c r="J44" i="5"/>
  <c r="K44" i="5" s="1"/>
  <c r="J113" i="5"/>
  <c r="K113" i="5" s="1"/>
  <c r="J134" i="5"/>
  <c r="K134" i="5" s="1"/>
  <c r="J160" i="5"/>
  <c r="K160" i="5" s="1"/>
  <c r="J152" i="5"/>
  <c r="K152" i="5" s="1"/>
  <c r="J151" i="5"/>
  <c r="K151" i="5" s="1"/>
  <c r="J163" i="5"/>
  <c r="K163" i="5" s="1"/>
  <c r="J165" i="5"/>
  <c r="K165" i="5" s="1"/>
  <c r="J167" i="5"/>
  <c r="K167" i="5" s="1"/>
  <c r="J159" i="5"/>
  <c r="K159" i="5" s="1"/>
  <c r="J171" i="5"/>
  <c r="K171" i="5" s="1"/>
  <c r="J35" i="5"/>
  <c r="K35" i="5" s="1"/>
  <c r="J25" i="5"/>
  <c r="K25" i="5" s="1"/>
  <c r="J46" i="5"/>
  <c r="K46" i="5" s="1"/>
  <c r="J8" i="5"/>
  <c r="K8" i="5" s="1"/>
  <c r="J58" i="5"/>
  <c r="K58" i="5" s="1"/>
  <c r="J77" i="5"/>
  <c r="K77" i="5" s="1"/>
  <c r="J111" i="5"/>
  <c r="K111" i="5" s="1"/>
  <c r="J38" i="5"/>
  <c r="K38" i="5" s="1"/>
  <c r="J12" i="5"/>
  <c r="K12" i="5" s="1"/>
  <c r="J27" i="5"/>
  <c r="K27" i="5" s="1"/>
  <c r="J40" i="5"/>
  <c r="K40" i="5" s="1"/>
  <c r="J17" i="5"/>
  <c r="K17" i="5" s="1"/>
  <c r="J102" i="5"/>
  <c r="K102" i="5" s="1"/>
  <c r="J14" i="5"/>
  <c r="K14" i="5" s="1"/>
  <c r="J22" i="5"/>
  <c r="K22" i="5" s="1"/>
  <c r="J15" i="5"/>
  <c r="K15" i="5" s="1"/>
  <c r="J50" i="5"/>
  <c r="K50" i="5" s="1"/>
  <c r="J42" i="5"/>
  <c r="K42" i="5" s="1"/>
  <c r="J30" i="5"/>
  <c r="K30" i="5" s="1"/>
  <c r="J76" i="5"/>
  <c r="K76" i="5" s="1"/>
  <c r="J82" i="5"/>
  <c r="K82" i="5" s="1"/>
  <c r="J24" i="5"/>
  <c r="K24" i="5" s="1"/>
  <c r="J96" i="5"/>
  <c r="K96" i="5" s="1"/>
  <c r="J45" i="5"/>
  <c r="K45" i="5" s="1"/>
  <c r="J28" i="5"/>
  <c r="K28" i="5" s="1"/>
  <c r="J52" i="5"/>
  <c r="K52" i="5" s="1"/>
  <c r="J13" i="5"/>
  <c r="K13" i="5" s="1"/>
  <c r="J118" i="5"/>
  <c r="K118" i="5" s="1"/>
  <c r="J114" i="5"/>
  <c r="K114" i="5" s="1"/>
  <c r="J138" i="5"/>
  <c r="K138" i="5" s="1"/>
  <c r="J137" i="5"/>
  <c r="K137" i="5" s="1"/>
  <c r="J115" i="5"/>
  <c r="K115" i="5" s="1"/>
  <c r="J80" i="5"/>
  <c r="K80" i="5" s="1"/>
  <c r="J150" i="5"/>
  <c r="K150" i="5" s="1"/>
  <c r="J136" i="5"/>
  <c r="K136" i="5" s="1"/>
  <c r="J135" i="5"/>
  <c r="K135" i="5" s="1"/>
  <c r="J148" i="5"/>
  <c r="K148" i="5" s="1"/>
  <c r="J161" i="5"/>
  <c r="K161" i="5" s="1"/>
  <c r="J153" i="5"/>
  <c r="K153" i="5" s="1"/>
  <c r="J123" i="5"/>
  <c r="K123" i="5" s="1"/>
  <c r="J164" i="5"/>
  <c r="K164" i="5" s="1"/>
  <c r="J140" i="5"/>
  <c r="K140" i="5" s="1"/>
  <c r="J170" i="5"/>
  <c r="K170" i="5" s="1"/>
  <c r="J173" i="5"/>
  <c r="K173" i="5" s="1"/>
  <c r="J9" i="5"/>
  <c r="K9" i="5" s="1"/>
  <c r="J51" i="5"/>
  <c r="K51" i="5" s="1"/>
  <c r="J61" i="5"/>
  <c r="K61" i="5" s="1"/>
  <c r="J86" i="5"/>
  <c r="K86" i="5" s="1"/>
  <c r="J127" i="5"/>
  <c r="K127" i="5" s="1"/>
  <c r="J109" i="5"/>
  <c r="K109" i="5" s="1"/>
  <c r="J11" i="5"/>
  <c r="K11" i="5" s="1"/>
  <c r="J32" i="5"/>
  <c r="K32" i="5" s="1"/>
  <c r="J26" i="5"/>
  <c r="K26" i="5" s="1"/>
  <c r="J67" i="5"/>
  <c r="K67" i="5" s="1"/>
  <c r="J108" i="5"/>
  <c r="K108" i="5" s="1"/>
  <c r="J93" i="5"/>
  <c r="K93" i="5" s="1"/>
  <c r="J99" i="5"/>
  <c r="K99" i="5" s="1"/>
  <c r="J68" i="5"/>
  <c r="K68" i="5" s="1"/>
  <c r="J119" i="5"/>
  <c r="K119" i="5" s="1"/>
  <c r="J120" i="5"/>
  <c r="K120" i="5" s="1"/>
  <c r="J125" i="5"/>
  <c r="K125" i="5" s="1"/>
  <c r="J129" i="5"/>
  <c r="K129" i="5" s="1"/>
  <c r="J98" i="5"/>
  <c r="K98" i="5" s="1"/>
  <c r="J65" i="5"/>
  <c r="K65" i="5" s="1"/>
  <c r="J143" i="5"/>
  <c r="K143" i="5" s="1"/>
  <c r="J85" i="5"/>
  <c r="K85" i="5" s="1"/>
  <c r="J130" i="5"/>
  <c r="K130" i="5" s="1"/>
  <c r="J149" i="5"/>
  <c r="K149" i="5" s="1"/>
  <c r="J139" i="5"/>
  <c r="K139" i="5" s="1"/>
  <c r="J158" i="5"/>
  <c r="K158" i="5" s="1"/>
  <c r="J75" i="5"/>
  <c r="K75" i="5" s="1"/>
  <c r="J155" i="5"/>
  <c r="K155" i="5" s="1"/>
  <c r="J157" i="5"/>
  <c r="K157" i="5" s="1"/>
  <c r="J116" i="5"/>
  <c r="K116" i="5" s="1"/>
  <c r="J142" i="5"/>
  <c r="K142" i="5" s="1"/>
  <c r="J169" i="5"/>
  <c r="K169" i="5" s="1"/>
  <c r="J172" i="5"/>
  <c r="K172" i="5" s="1"/>
  <c r="J100" i="5"/>
  <c r="K100" i="5" s="1"/>
  <c r="J122" i="5"/>
  <c r="K122" i="5" s="1"/>
  <c r="J133" i="5"/>
  <c r="K133" i="5" s="1"/>
  <c r="K161" i="2"/>
  <c r="L161" i="2" s="1"/>
  <c r="K108" i="2"/>
  <c r="L108" i="2" s="1"/>
  <c r="K142" i="2"/>
  <c r="L142" i="2" s="1"/>
  <c r="K134" i="2"/>
  <c r="L134" i="2" s="1"/>
  <c r="K102" i="2"/>
  <c r="L102" i="2" s="1"/>
  <c r="K159" i="2"/>
  <c r="L159" i="2" s="1"/>
  <c r="K160" i="2"/>
  <c r="L160" i="2" s="1"/>
  <c r="K131" i="2"/>
  <c r="L131" i="2" s="1"/>
  <c r="K127" i="2"/>
  <c r="L127" i="2" s="1"/>
  <c r="K123" i="2"/>
  <c r="L123" i="2" s="1"/>
  <c r="K111" i="2"/>
  <c r="L111" i="2" s="1"/>
  <c r="K107" i="2"/>
  <c r="L107" i="2" s="1"/>
  <c r="K162" i="2"/>
  <c r="L162" i="2" s="1"/>
  <c r="K163" i="2"/>
  <c r="L163" i="2" s="1"/>
  <c r="K169" i="2"/>
  <c r="L169" i="2" s="1"/>
  <c r="K121" i="2"/>
  <c r="L121" i="2" s="1"/>
  <c r="K109" i="2"/>
  <c r="L109" i="2" s="1"/>
  <c r="K105" i="2"/>
  <c r="L105" i="2" s="1"/>
  <c r="K99" i="2"/>
  <c r="L99" i="2" s="1"/>
  <c r="K138" i="2"/>
  <c r="L138" i="2" s="1"/>
  <c r="K166" i="2"/>
  <c r="L166" i="2" s="1"/>
  <c r="K156" i="2"/>
  <c r="L156" i="2" s="1"/>
  <c r="K168" i="2"/>
  <c r="L168" i="2" s="1"/>
  <c r="K164" i="2"/>
  <c r="L164" i="2" s="1"/>
  <c r="K157" i="2"/>
  <c r="L157" i="2" s="1"/>
  <c r="K167" i="2"/>
  <c r="L167" i="2" s="1"/>
  <c r="K152" i="2"/>
  <c r="L152" i="2" s="1"/>
  <c r="K116" i="2"/>
  <c r="L116" i="2" s="1"/>
  <c r="K104" i="2"/>
  <c r="L104" i="2" s="1"/>
  <c r="K146" i="2"/>
  <c r="L146" i="2" s="1"/>
  <c r="K165" i="2"/>
  <c r="L165" i="2" s="1"/>
  <c r="K155" i="2"/>
  <c r="L155" i="2" s="1"/>
  <c r="K151" i="2"/>
  <c r="L151" i="2" s="1"/>
  <c r="K147" i="2"/>
  <c r="L147" i="2" s="1"/>
  <c r="K143" i="2"/>
  <c r="L143" i="2" s="1"/>
  <c r="K139" i="2"/>
  <c r="L139" i="2" s="1"/>
  <c r="K135" i="2"/>
  <c r="L135" i="2" s="1"/>
  <c r="K141" i="2"/>
  <c r="L141" i="2" s="1"/>
  <c r="K133" i="2"/>
  <c r="L133" i="2" s="1"/>
  <c r="K153" i="2"/>
  <c r="L153" i="2" s="1"/>
  <c r="K148" i="2"/>
  <c r="L148" i="2" s="1"/>
  <c r="K144" i="2"/>
  <c r="L144" i="2" s="1"/>
  <c r="K100" i="2"/>
  <c r="L100" i="2" s="1"/>
  <c r="K126" i="2"/>
  <c r="L126" i="2" s="1"/>
  <c r="K106" i="2"/>
  <c r="L106" i="2" s="1"/>
  <c r="K140" i="2"/>
  <c r="L140" i="2" s="1"/>
  <c r="K136" i="2"/>
  <c r="L136" i="2" s="1"/>
  <c r="K132" i="2"/>
  <c r="L132" i="2" s="1"/>
  <c r="K101" i="2"/>
  <c r="L101" i="2" s="1"/>
  <c r="K122" i="2"/>
  <c r="L122" i="2" s="1"/>
  <c r="K110" i="2"/>
  <c r="L110" i="2" s="1"/>
  <c r="K117" i="2"/>
  <c r="L117" i="2" s="1"/>
  <c r="K113" i="2"/>
  <c r="L113" i="2" s="1"/>
  <c r="K149" i="2"/>
  <c r="L149" i="2" s="1"/>
  <c r="K145" i="2"/>
  <c r="L145" i="2" s="1"/>
  <c r="K137" i="2"/>
  <c r="L137" i="2" s="1"/>
  <c r="K130" i="2"/>
  <c r="L130" i="2" s="1"/>
  <c r="K118" i="2"/>
  <c r="L118" i="2" s="1"/>
  <c r="K128" i="2"/>
  <c r="L128" i="2" s="1"/>
  <c r="K120" i="2"/>
  <c r="L120" i="2" s="1"/>
  <c r="K112" i="2"/>
  <c r="L112" i="2" s="1"/>
  <c r="K154" i="2"/>
  <c r="L154" i="2" s="1"/>
  <c r="K150" i="2"/>
  <c r="L150" i="2" s="1"/>
  <c r="K98" i="2"/>
  <c r="L98" i="2" s="1"/>
  <c r="K119" i="2"/>
  <c r="L119" i="2" s="1"/>
  <c r="K39" i="2"/>
  <c r="L39" i="2" s="1"/>
  <c r="K95" i="2"/>
  <c r="L95" i="2" s="1"/>
  <c r="K38" i="2"/>
  <c r="L38" i="2" s="1"/>
  <c r="K22" i="2"/>
  <c r="L22" i="2" s="1"/>
  <c r="K14" i="2"/>
  <c r="L14" i="2" s="1"/>
  <c r="K114" i="2"/>
  <c r="L114" i="2" s="1"/>
  <c r="K12" i="2"/>
  <c r="L12" i="2" s="1"/>
  <c r="K103" i="2"/>
  <c r="L103" i="2" s="1"/>
  <c r="K24" i="2"/>
  <c r="L24" i="2" s="1"/>
  <c r="K37" i="2"/>
  <c r="L37" i="2" s="1"/>
  <c r="K21" i="2"/>
  <c r="L21" i="2" s="1"/>
  <c r="K10" i="2"/>
  <c r="L10" i="2" s="1"/>
  <c r="K29" i="2"/>
  <c r="L29" i="2" s="1"/>
  <c r="L13" i="2"/>
  <c r="K97" i="2"/>
  <c r="L97" i="2" s="1"/>
  <c r="K5" i="2"/>
  <c r="L5" i="2" s="1"/>
  <c r="K43" i="2"/>
  <c r="L43" i="2" s="1"/>
  <c r="K35" i="2"/>
  <c r="L35" i="2" s="1"/>
  <c r="K27" i="2"/>
  <c r="L27" i="2" s="1"/>
  <c r="K11" i="2"/>
  <c r="L11" i="2" s="1"/>
  <c r="K8" i="2"/>
  <c r="L8" i="2" s="1"/>
  <c r="K91" i="2"/>
  <c r="L91" i="2" s="1"/>
  <c r="K83" i="2"/>
  <c r="L83" i="2" s="1"/>
  <c r="K75" i="2"/>
  <c r="L75" i="2" s="1"/>
  <c r="K67" i="2"/>
  <c r="L67" i="2" s="1"/>
  <c r="K59" i="2"/>
  <c r="L59" i="2" s="1"/>
  <c r="K3" i="2"/>
  <c r="L3" i="2" s="1"/>
  <c r="K115" i="2"/>
  <c r="L115" i="2" s="1"/>
  <c r="K57" i="2"/>
  <c r="L57" i="2" s="1"/>
  <c r="K18" i="2"/>
  <c r="L18" i="2" s="1"/>
  <c r="K86" i="2"/>
  <c r="L86" i="2" s="1"/>
  <c r="K77" i="2"/>
  <c r="L77" i="2" s="1"/>
  <c r="K69" i="2"/>
  <c r="L69" i="2" s="1"/>
  <c r="K61" i="2"/>
  <c r="L61" i="2" s="1"/>
  <c r="K53" i="2"/>
  <c r="L53" i="2" s="1"/>
  <c r="K16" i="2"/>
  <c r="L16" i="2" s="1"/>
  <c r="K90" i="2"/>
  <c r="L90" i="2" s="1"/>
  <c r="K47" i="2"/>
  <c r="L47" i="2" s="1"/>
  <c r="K31" i="2"/>
  <c r="L31" i="2" s="1"/>
  <c r="K81" i="2"/>
  <c r="L81" i="2" s="1"/>
  <c r="K73" i="2"/>
  <c r="L73" i="2" s="1"/>
  <c r="K65" i="2"/>
  <c r="L65" i="2" s="1"/>
  <c r="K48" i="2"/>
  <c r="L48" i="2" s="1"/>
  <c r="K40" i="2"/>
  <c r="L40" i="2" s="1"/>
  <c r="K33" i="2"/>
  <c r="L33" i="2" s="1"/>
  <c r="K25" i="2"/>
  <c r="L25" i="2" s="1"/>
  <c r="K17" i="2"/>
  <c r="L17" i="2" s="1"/>
  <c r="K46" i="2"/>
  <c r="L46" i="2" s="1"/>
  <c r="K6" i="2"/>
  <c r="L6" i="2" s="1"/>
  <c r="K58" i="2"/>
  <c r="L58" i="2" s="1"/>
  <c r="K50" i="2"/>
  <c r="L50" i="2" s="1"/>
  <c r="K89" i="2"/>
  <c r="L89" i="2" s="1"/>
  <c r="K32" i="2"/>
  <c r="L32" i="2" s="1"/>
  <c r="K87" i="2"/>
  <c r="L87" i="2" s="1"/>
  <c r="K79" i="2"/>
  <c r="L79" i="2" s="1"/>
  <c r="K71" i="2"/>
  <c r="L71" i="2" s="1"/>
  <c r="K63" i="2"/>
  <c r="L63" i="2" s="1"/>
  <c r="K55" i="2"/>
  <c r="L55" i="2" s="1"/>
  <c r="K23" i="2"/>
  <c r="L23" i="2" s="1"/>
  <c r="K9" i="2"/>
  <c r="L9" i="2" s="1"/>
  <c r="K54" i="2"/>
  <c r="L54" i="2" s="1"/>
  <c r="K45" i="2"/>
  <c r="L45" i="2" s="1"/>
  <c r="K129" i="2"/>
  <c r="L129" i="2" s="1"/>
  <c r="K125" i="2"/>
  <c r="L125" i="2" s="1"/>
  <c r="L56" i="2"/>
  <c r="K30" i="2"/>
  <c r="L30" i="2" s="1"/>
  <c r="K20" i="2"/>
  <c r="L20" i="2" s="1"/>
  <c r="K52" i="2"/>
  <c r="L52" i="2" s="1"/>
  <c r="K96" i="2"/>
  <c r="L96" i="2" s="1"/>
  <c r="K84" i="2"/>
  <c r="L84" i="2" s="1"/>
  <c r="K76" i="2"/>
  <c r="L76" i="2" s="1"/>
  <c r="K68" i="2"/>
  <c r="L68" i="2" s="1"/>
  <c r="K60" i="2"/>
  <c r="L60" i="2" s="1"/>
  <c r="K41" i="2"/>
  <c r="L41" i="2" s="1"/>
  <c r="K82" i="2"/>
  <c r="L82" i="2" s="1"/>
  <c r="K74" i="2"/>
  <c r="L74" i="2" s="1"/>
  <c r="K66" i="2"/>
  <c r="L66" i="2" s="1"/>
  <c r="K15" i="2"/>
  <c r="L15" i="2" s="1"/>
  <c r="K88" i="2"/>
  <c r="L88" i="2" s="1"/>
  <c r="K94" i="2"/>
  <c r="L94" i="2" s="1"/>
  <c r="K80" i="2"/>
  <c r="L80" i="2" s="1"/>
  <c r="K72" i="2"/>
  <c r="L72" i="2" s="1"/>
  <c r="K64" i="2"/>
  <c r="L64" i="2" s="1"/>
  <c r="K93" i="2"/>
  <c r="L93" i="2" s="1"/>
  <c r="K44" i="2"/>
  <c r="L44" i="2" s="1"/>
  <c r="K36" i="2"/>
  <c r="L36" i="2" s="1"/>
  <c r="K28" i="2"/>
  <c r="L28" i="2" s="1"/>
  <c r="K4" i="2"/>
  <c r="L4" i="2" s="1"/>
  <c r="K7" i="2"/>
  <c r="L7" i="2" s="1"/>
  <c r="K78" i="2"/>
  <c r="L78" i="2" s="1"/>
  <c r="K70" i="2"/>
  <c r="L70" i="2" s="1"/>
  <c r="K62" i="2"/>
  <c r="L62" i="2" s="1"/>
  <c r="K51" i="2"/>
  <c r="L51" i="2" s="1"/>
  <c r="K42" i="2"/>
  <c r="L42" i="2" s="1"/>
  <c r="K34" i="2"/>
  <c r="L34" i="2" s="1"/>
  <c r="K85" i="2"/>
  <c r="L85" i="2" s="1"/>
  <c r="K26" i="2"/>
  <c r="L26" i="2" s="1"/>
  <c r="K19" i="2"/>
  <c r="L19" i="2" s="1"/>
  <c r="K92" i="2"/>
  <c r="L92" i="2" s="1"/>
</calcChain>
</file>

<file path=xl/sharedStrings.xml><?xml version="1.0" encoding="utf-8"?>
<sst xmlns="http://schemas.openxmlformats.org/spreadsheetml/2006/main" count="1164" uniqueCount="455">
  <si>
    <t>Race Number</t>
  </si>
  <si>
    <t>Name</t>
  </si>
  <si>
    <t>Category</t>
  </si>
  <si>
    <t>Club</t>
  </si>
  <si>
    <t>Sex</t>
  </si>
  <si>
    <t>Age</t>
  </si>
  <si>
    <t>Teams</t>
  </si>
  <si>
    <t>Position</t>
  </si>
  <si>
    <t>Time</t>
  </si>
  <si>
    <t>Grading</t>
  </si>
  <si>
    <t>Age Graded Time</t>
  </si>
  <si>
    <t>AGE GRADED RESULTS</t>
  </si>
  <si>
    <t>Oxford City &amp; County Council Christmas Fun Run</t>
  </si>
  <si>
    <t>m</t>
  </si>
  <si>
    <t>mv</t>
  </si>
  <si>
    <t>fv</t>
  </si>
  <si>
    <t>RATS</t>
  </si>
  <si>
    <t>guest</t>
  </si>
  <si>
    <t>Oxford City AC</t>
  </si>
  <si>
    <t>City</t>
  </si>
  <si>
    <t>Exley</t>
  </si>
  <si>
    <t xml:space="preserve">John </t>
  </si>
  <si>
    <t>Battye</t>
  </si>
  <si>
    <t xml:space="preserve">Andy </t>
  </si>
  <si>
    <t>Jenkerson</t>
  </si>
  <si>
    <t>James</t>
  </si>
  <si>
    <t>County</t>
  </si>
  <si>
    <t>John</t>
  </si>
  <si>
    <t xml:space="preserve">Julian </t>
  </si>
  <si>
    <t>Richardson</t>
  </si>
  <si>
    <t>Rossington</t>
  </si>
  <si>
    <t>Smith</t>
  </si>
  <si>
    <t xml:space="preserve"> </t>
  </si>
  <si>
    <t>Adam</t>
  </si>
  <si>
    <t>Marshall</t>
  </si>
  <si>
    <t>Becks</t>
  </si>
  <si>
    <t>Compton</t>
  </si>
  <si>
    <t>Richard</t>
  </si>
  <si>
    <t>Wood</t>
  </si>
  <si>
    <t>Sarah</t>
  </si>
  <si>
    <t>Taylor</t>
  </si>
  <si>
    <t>Paul</t>
  </si>
  <si>
    <t>Bowley</t>
  </si>
  <si>
    <t>Fire &amp; Rescue</t>
  </si>
  <si>
    <t>Sue</t>
  </si>
  <si>
    <t>Jonathan</t>
  </si>
  <si>
    <t>Duffy</t>
  </si>
  <si>
    <t>Surname</t>
  </si>
  <si>
    <t>Woodstock Harriers</t>
  </si>
  <si>
    <t>Phil</t>
  </si>
  <si>
    <t>Jones</t>
  </si>
  <si>
    <t>Kimber</t>
  </si>
  <si>
    <t>Chris</t>
  </si>
  <si>
    <t xml:space="preserve">Robert </t>
  </si>
  <si>
    <t>Jeffs</t>
  </si>
  <si>
    <t>Tom</t>
  </si>
  <si>
    <t>Ruth</t>
  </si>
  <si>
    <t>Claire</t>
  </si>
  <si>
    <t>Heathfield</t>
  </si>
  <si>
    <t>Watson</t>
  </si>
  <si>
    <t>Environmental Sustainability</t>
  </si>
  <si>
    <t>Scott</t>
  </si>
  <si>
    <t>Spencer</t>
  </si>
  <si>
    <t>Tim</t>
  </si>
  <si>
    <t>Webster</t>
  </si>
  <si>
    <t>Messer</t>
  </si>
  <si>
    <t>f</t>
  </si>
  <si>
    <t>Andrew</t>
  </si>
  <si>
    <t>Tarling</t>
  </si>
  <si>
    <t xml:space="preserve">Stewart </t>
  </si>
  <si>
    <t>Thorp</t>
  </si>
  <si>
    <t>Matt</t>
  </si>
  <si>
    <t>Kevin</t>
  </si>
  <si>
    <t>Norris</t>
  </si>
  <si>
    <t>Reynolds</t>
  </si>
  <si>
    <t>Price</t>
  </si>
  <si>
    <t>Environmental Health</t>
  </si>
  <si>
    <t>Christian</t>
  </si>
  <si>
    <t>Alex</t>
  </si>
  <si>
    <t>Sam</t>
  </si>
  <si>
    <t>Sara</t>
  </si>
  <si>
    <t>Malyon</t>
  </si>
  <si>
    <t>Emma</t>
  </si>
  <si>
    <t>Rebecca</t>
  </si>
  <si>
    <t>Dave</t>
  </si>
  <si>
    <t>Property Services</t>
  </si>
  <si>
    <t>Cameron</t>
  </si>
  <si>
    <t>Mark</t>
  </si>
  <si>
    <t>Walker</t>
  </si>
  <si>
    <t>Katherine</t>
  </si>
  <si>
    <t>Coney</t>
  </si>
  <si>
    <t xml:space="preserve">Catherine </t>
  </si>
  <si>
    <t>Williams</t>
  </si>
  <si>
    <t>Tina</t>
  </si>
  <si>
    <t>Mould</t>
  </si>
  <si>
    <t xml:space="preserve">Martin </t>
  </si>
  <si>
    <t>Wieczorek</t>
  </si>
  <si>
    <t>Slade</t>
  </si>
  <si>
    <t>Clarke</t>
  </si>
  <si>
    <t>O'Farrell</t>
  </si>
  <si>
    <t>White</t>
  </si>
  <si>
    <t>Fawei</t>
  </si>
  <si>
    <t>Geng</t>
  </si>
  <si>
    <t>Neil</t>
  </si>
  <si>
    <t>Xavier</t>
  </si>
  <si>
    <t>Laurent</t>
  </si>
  <si>
    <t>Emily</t>
  </si>
  <si>
    <t>Dales</t>
  </si>
  <si>
    <t>Aaron</t>
  </si>
  <si>
    <t>Gary</t>
  </si>
  <si>
    <t>Crone</t>
  </si>
  <si>
    <t>Val</t>
  </si>
  <si>
    <t>Messenger</t>
  </si>
  <si>
    <t>Bedford</t>
  </si>
  <si>
    <t>Burgess</t>
  </si>
  <si>
    <t>Mason</t>
  </si>
  <si>
    <t>Kralik</t>
  </si>
  <si>
    <t>Stanley</t>
  </si>
  <si>
    <t>Guest</t>
  </si>
  <si>
    <t xml:space="preserve">Sue </t>
  </si>
  <si>
    <t>IIM</t>
  </si>
  <si>
    <t>David</t>
  </si>
  <si>
    <t>Upjohn</t>
  </si>
  <si>
    <t>Kim</t>
  </si>
  <si>
    <t>Sutherland</t>
  </si>
  <si>
    <t>Ansaf</t>
  </si>
  <si>
    <t>Azhar</t>
  </si>
  <si>
    <t>Liz</t>
  </si>
  <si>
    <t>Lygo</t>
  </si>
  <si>
    <t>Ed</t>
  </si>
  <si>
    <t>Oxford University Press</t>
  </si>
  <si>
    <t>Hartley</t>
  </si>
  <si>
    <t>Jamie</t>
  </si>
  <si>
    <t>Barber</t>
  </si>
  <si>
    <t>Baxter</t>
  </si>
  <si>
    <t>Ben</t>
  </si>
  <si>
    <t>Rout</t>
  </si>
  <si>
    <t>Nick</t>
  </si>
  <si>
    <t>Sheard</t>
  </si>
  <si>
    <t>Goddard</t>
  </si>
  <si>
    <t>Michelle</t>
  </si>
  <si>
    <t>Campbell</t>
  </si>
  <si>
    <t>Reeves</t>
  </si>
  <si>
    <t>Chief Execs</t>
  </si>
  <si>
    <t>Lyndsey</t>
  </si>
  <si>
    <t>Bayly</t>
  </si>
  <si>
    <t>Planning Policy</t>
  </si>
  <si>
    <t>Bearder</t>
  </si>
  <si>
    <t>Council</t>
  </si>
  <si>
    <t>Abingdon AC</t>
  </si>
  <si>
    <t>EF Oxford</t>
  </si>
  <si>
    <t>Toni</t>
  </si>
  <si>
    <t>Bremble</t>
  </si>
  <si>
    <t>Quality Improvement</t>
  </si>
  <si>
    <t>Robin</t>
  </si>
  <si>
    <t>Chan</t>
  </si>
  <si>
    <t>Charlton</t>
  </si>
  <si>
    <t>Parking</t>
  </si>
  <si>
    <t>Chidgey</t>
  </si>
  <si>
    <t>OX Place</t>
  </si>
  <si>
    <t>Nigel</t>
  </si>
  <si>
    <t>Clark</t>
  </si>
  <si>
    <t>Environment and Place</t>
  </si>
  <si>
    <t>Dominic</t>
  </si>
  <si>
    <t>Coe</t>
  </si>
  <si>
    <t>Performance and Insight</t>
  </si>
  <si>
    <t>Santa says 'you're not special'</t>
  </si>
  <si>
    <t>Steve</t>
  </si>
  <si>
    <t>Cowls</t>
  </si>
  <si>
    <t>Headington Road Runners</t>
  </si>
  <si>
    <t xml:space="preserve">Simon </t>
  </si>
  <si>
    <t>Darch</t>
  </si>
  <si>
    <t>Procurement</t>
  </si>
  <si>
    <t>Charles</t>
  </si>
  <si>
    <t>Getter</t>
  </si>
  <si>
    <t>Milestone Milers</t>
  </si>
  <si>
    <t>Viola</t>
  </si>
  <si>
    <t>Giagnoni</t>
  </si>
  <si>
    <t>Golla</t>
  </si>
  <si>
    <t>EWR</t>
  </si>
  <si>
    <t>Colin</t>
  </si>
  <si>
    <t>Goodlad</t>
  </si>
  <si>
    <t>Joseph</t>
  </si>
  <si>
    <t>Gould</t>
  </si>
  <si>
    <t>Environmentakl Health</t>
  </si>
  <si>
    <t>Grant</t>
  </si>
  <si>
    <t xml:space="preserve">Phil </t>
  </si>
  <si>
    <t>Harding</t>
  </si>
  <si>
    <t>Avon Valley AC</t>
  </si>
  <si>
    <t>Hehir</t>
  </si>
  <si>
    <t>Wednesday Handicapers</t>
  </si>
  <si>
    <t>Hook</t>
  </si>
  <si>
    <t>School Transport Eligibility</t>
  </si>
  <si>
    <t>Helen</t>
  </si>
  <si>
    <t>Horne</t>
  </si>
  <si>
    <t>Jeffries</t>
  </si>
  <si>
    <t>Laura</t>
  </si>
  <si>
    <t>RS&amp;CS</t>
  </si>
  <si>
    <t>Knight</t>
  </si>
  <si>
    <t xml:space="preserve">Kuziara    </t>
  </si>
  <si>
    <t>Kathryn</t>
  </si>
  <si>
    <t>Leech</t>
  </si>
  <si>
    <t>Library Service</t>
  </si>
  <si>
    <t>Oxford City  Councillors</t>
  </si>
  <si>
    <t>McNaught</t>
  </si>
  <si>
    <t>The Wayfinders</t>
  </si>
  <si>
    <t xml:space="preserve">James </t>
  </si>
  <si>
    <t xml:space="preserve">Craig </t>
  </si>
  <si>
    <t>Miles-Clarke</t>
  </si>
  <si>
    <t>Stuart</t>
  </si>
  <si>
    <t>Moran</t>
  </si>
  <si>
    <t>Joachim</t>
  </si>
  <si>
    <t>Muntane</t>
  </si>
  <si>
    <t>Infrastructure Strategy</t>
  </si>
  <si>
    <t>Maiken</t>
  </si>
  <si>
    <t>Neteland</t>
  </si>
  <si>
    <t>Rachel</t>
  </si>
  <si>
    <t>Nixon</t>
  </si>
  <si>
    <t xml:space="preserve">Graham </t>
  </si>
  <si>
    <t xml:space="preserve">Hester </t>
  </si>
  <si>
    <t>Pinnell</t>
  </si>
  <si>
    <t>Unipart</t>
  </si>
  <si>
    <t>Raven</t>
  </si>
  <si>
    <t>Robson</t>
  </si>
  <si>
    <t>Transport Planning</t>
  </si>
  <si>
    <t>Sofia</t>
  </si>
  <si>
    <t>Schulz</t>
  </si>
  <si>
    <t>Scrimgeour</t>
  </si>
  <si>
    <t>Stachura</t>
  </si>
  <si>
    <t>Szonja</t>
  </si>
  <si>
    <t>Stefan</t>
  </si>
  <si>
    <t>Sutton</t>
  </si>
  <si>
    <t>Planning</t>
  </si>
  <si>
    <t>Anita</t>
  </si>
  <si>
    <t>Syphas</t>
  </si>
  <si>
    <t>Provision Cycle Hub</t>
  </si>
  <si>
    <t>Townsend</t>
  </si>
  <si>
    <t>Wheeler</t>
  </si>
  <si>
    <t>Jackie</t>
  </si>
  <si>
    <t>Vegan Runners</t>
  </si>
  <si>
    <t>ITID</t>
  </si>
  <si>
    <t>Victoria</t>
  </si>
  <si>
    <t>Ashton</t>
  </si>
  <si>
    <t>Bedwell</t>
  </si>
  <si>
    <t>Bristol &amp; West AC</t>
  </si>
  <si>
    <t>Michael</t>
  </si>
  <si>
    <t>Belcher</t>
  </si>
  <si>
    <t xml:space="preserve">St Hilda's </t>
  </si>
  <si>
    <t>Harriet</t>
  </si>
  <si>
    <t>Brinton</t>
  </si>
  <si>
    <t>Cullen</t>
  </si>
  <si>
    <t>Registration Service</t>
  </si>
  <si>
    <t>Maren</t>
  </si>
  <si>
    <t>Florenz</t>
  </si>
  <si>
    <t>St Hilda's</t>
  </si>
  <si>
    <t>Daisy</t>
  </si>
  <si>
    <t>Hickman</t>
  </si>
  <si>
    <t>Team Dogfit</t>
  </si>
  <si>
    <t>Horsfall-Turner</t>
  </si>
  <si>
    <t>Holly</t>
  </si>
  <si>
    <t>Lane</t>
  </si>
  <si>
    <t>Luke</t>
  </si>
  <si>
    <t xml:space="preserve">Tim </t>
  </si>
  <si>
    <t>Peart</t>
  </si>
  <si>
    <t>Iryna</t>
  </si>
  <si>
    <t>Schlackow</t>
  </si>
  <si>
    <t>Slagel</t>
  </si>
  <si>
    <t>CSI</t>
  </si>
  <si>
    <t>Keith</t>
  </si>
  <si>
    <t>Snell</t>
  </si>
  <si>
    <t>Joe</t>
  </si>
  <si>
    <t>Sorrell</t>
  </si>
  <si>
    <t>Susan</t>
  </si>
  <si>
    <t>Vickery</t>
  </si>
  <si>
    <t xml:space="preserve">Rob </t>
  </si>
  <si>
    <t>Whatman</t>
  </si>
  <si>
    <t>Wilson</t>
  </si>
  <si>
    <t xml:space="preserve">Mark </t>
  </si>
  <si>
    <t>Albert</t>
  </si>
  <si>
    <t>Physical Activity Team</t>
  </si>
  <si>
    <t>Backman</t>
  </si>
  <si>
    <t>Fatou</t>
  </si>
  <si>
    <t>Badjie-Ceesay</t>
  </si>
  <si>
    <t>Alexa</t>
  </si>
  <si>
    <t>Bailey</t>
  </si>
  <si>
    <t>Baldwin</t>
  </si>
  <si>
    <t>Sutton Slugs</t>
  </si>
  <si>
    <t>Ballantyne</t>
  </si>
  <si>
    <t>Bunting</t>
  </si>
  <si>
    <t>Clayson</t>
  </si>
  <si>
    <t>Collins</t>
  </si>
  <si>
    <t>Wendy</t>
  </si>
  <si>
    <t>Daniels</t>
  </si>
  <si>
    <t>St Clements School</t>
  </si>
  <si>
    <t>Lucy</t>
  </si>
  <si>
    <t>Dueroth</t>
  </si>
  <si>
    <t xml:space="preserve">May </t>
  </si>
  <si>
    <t>Elamin</t>
  </si>
  <si>
    <t>Evans</t>
  </si>
  <si>
    <t>Hayley</t>
  </si>
  <si>
    <t>Firn</t>
  </si>
  <si>
    <t xml:space="preserve">Matt </t>
  </si>
  <si>
    <t>Gardner</t>
  </si>
  <si>
    <t>Gwyneth</t>
  </si>
  <si>
    <t>Kent</t>
  </si>
  <si>
    <t>Bruno</t>
  </si>
  <si>
    <t>Leal</t>
  </si>
  <si>
    <t>McRae</t>
  </si>
  <si>
    <t>Segen</t>
  </si>
  <si>
    <t>Montgomery</t>
  </si>
  <si>
    <t>Norgrove</t>
  </si>
  <si>
    <t>Iona</t>
  </si>
  <si>
    <t>O'Carroll</t>
  </si>
  <si>
    <t>Orr</t>
  </si>
  <si>
    <t>Gerti</t>
  </si>
  <si>
    <t>Pakot</t>
  </si>
  <si>
    <t>Posner</t>
  </si>
  <si>
    <t>Geraldine</t>
  </si>
  <si>
    <t>Pugh</t>
  </si>
  <si>
    <t>Seb</t>
  </si>
  <si>
    <t>Swindon AC</t>
  </si>
  <si>
    <t>Will</t>
  </si>
  <si>
    <t>Rogers</t>
  </si>
  <si>
    <t>Rowland</t>
  </si>
  <si>
    <t>Shepley</t>
  </si>
  <si>
    <t>Supported Transport Service</t>
  </si>
  <si>
    <t>Eric</t>
  </si>
  <si>
    <t>Soasti</t>
  </si>
  <si>
    <t>Lysette</t>
  </si>
  <si>
    <t>Taplin</t>
  </si>
  <si>
    <t>IT Digital</t>
  </si>
  <si>
    <t>Walsh</t>
  </si>
  <si>
    <t>Appleton</t>
  </si>
  <si>
    <t xml:space="preserve">Chris </t>
  </si>
  <si>
    <t>Prince</t>
  </si>
  <si>
    <t>Cloe</t>
  </si>
  <si>
    <t>Ashbell</t>
  </si>
  <si>
    <t>Ox Uni IT</t>
  </si>
  <si>
    <t xml:space="preserve">Helen </t>
  </si>
  <si>
    <t>Burton</t>
  </si>
  <si>
    <t>Cherwell Runners</t>
  </si>
  <si>
    <t>Cody</t>
  </si>
  <si>
    <t>Cypreos</t>
  </si>
  <si>
    <t>Luis</t>
  </si>
  <si>
    <t>Fortune</t>
  </si>
  <si>
    <t>Barnes</t>
  </si>
  <si>
    <t>Miall &amp; Barnes</t>
  </si>
  <si>
    <t>Amanda</t>
  </si>
  <si>
    <t>Lorna</t>
  </si>
  <si>
    <t>Ellis</t>
  </si>
  <si>
    <t>Bicknell</t>
  </si>
  <si>
    <t xml:space="preserve">Ben </t>
  </si>
  <si>
    <t>Bishop</t>
  </si>
  <si>
    <t>Dick</t>
  </si>
  <si>
    <t>Fire &amp; Rescue - retired</t>
  </si>
  <si>
    <t>Saverio</t>
  </si>
  <si>
    <t>Carrera</t>
  </si>
  <si>
    <t>Ox Uni CTL</t>
  </si>
  <si>
    <t xml:space="preserve">Emily </t>
  </si>
  <si>
    <t>Carroll</t>
  </si>
  <si>
    <t>Thames Valley Harriers</t>
  </si>
  <si>
    <t>Stephen</t>
  </si>
  <si>
    <t>Chandler</t>
  </si>
  <si>
    <t>John JC</t>
  </si>
  <si>
    <t>Crib</t>
  </si>
  <si>
    <t>Ox Uni Eastates</t>
  </si>
  <si>
    <t>Emm</t>
  </si>
  <si>
    <t>Fermer</t>
  </si>
  <si>
    <t>Garvey</t>
  </si>
  <si>
    <t>Githua</t>
  </si>
  <si>
    <t>Anwen</t>
  </si>
  <si>
    <t>Greenaway</t>
  </si>
  <si>
    <t>GoodGym</t>
  </si>
  <si>
    <t>Bethan</t>
  </si>
  <si>
    <t>Julia</t>
  </si>
  <si>
    <t>Healey</t>
  </si>
  <si>
    <t>Hill</t>
  </si>
  <si>
    <t>Matty</t>
  </si>
  <si>
    <t>Holder</t>
  </si>
  <si>
    <t>Gene</t>
  </si>
  <si>
    <t>Jegorovs</t>
  </si>
  <si>
    <t>Duncan</t>
  </si>
  <si>
    <t>Ewan</t>
  </si>
  <si>
    <t>Kilgour</t>
  </si>
  <si>
    <t xml:space="preserve">Vlad </t>
  </si>
  <si>
    <t>Jon</t>
  </si>
  <si>
    <t>Ox  Uni Medical Sciences</t>
  </si>
  <si>
    <t>McIlroy</t>
  </si>
  <si>
    <t>Mozley</t>
  </si>
  <si>
    <t>Sunil</t>
  </si>
  <si>
    <t>Nair</t>
  </si>
  <si>
    <t>Shati</t>
  </si>
  <si>
    <t>Patel</t>
  </si>
  <si>
    <t>Kumar</t>
  </si>
  <si>
    <t>Pendli</t>
  </si>
  <si>
    <t>Perry</t>
  </si>
  <si>
    <t>Thomas</t>
  </si>
  <si>
    <t>Procter-Legg</t>
  </si>
  <si>
    <t xml:space="preserve">Justin </t>
  </si>
  <si>
    <t>Ketlin</t>
  </si>
  <si>
    <t>Stroo</t>
  </si>
  <si>
    <t>Dan</t>
  </si>
  <si>
    <t>Studley</t>
  </si>
  <si>
    <t>Bristol &amp; West</t>
  </si>
  <si>
    <t>Shireen</t>
  </si>
  <si>
    <t>Andy</t>
  </si>
  <si>
    <t>Weinkove</t>
  </si>
  <si>
    <t>Jordan</t>
  </si>
  <si>
    <t>Welsh</t>
  </si>
  <si>
    <t>Charlotte</t>
  </si>
  <si>
    <t>Daniel</t>
  </si>
  <si>
    <t>Wickham-Jones</t>
  </si>
  <si>
    <t>Marcin</t>
  </si>
  <si>
    <t>Kathy</t>
  </si>
  <si>
    <t>Wilcox</t>
  </si>
  <si>
    <t>Karen</t>
  </si>
  <si>
    <t>Brad</t>
  </si>
  <si>
    <t>Kerr</t>
  </si>
  <si>
    <t>Mary</t>
  </si>
  <si>
    <t>Clarkson</t>
  </si>
  <si>
    <t>Smowton</t>
  </si>
  <si>
    <t xml:space="preserve">Brookes </t>
  </si>
  <si>
    <t>Barlow</t>
  </si>
  <si>
    <t>Garrood</t>
  </si>
  <si>
    <t>Krista</t>
  </si>
  <si>
    <t>Middleton</t>
  </si>
  <si>
    <t>Bradford</t>
  </si>
  <si>
    <t>Morgan-Price</t>
  </si>
  <si>
    <t>Hudson</t>
  </si>
  <si>
    <t>Stantec</t>
  </si>
  <si>
    <t>Lambeth</t>
  </si>
  <si>
    <t xml:space="preserve">Luke </t>
  </si>
  <si>
    <t>Parslow</t>
  </si>
  <si>
    <t xml:space="preserve">Peter </t>
  </si>
  <si>
    <t>Roseff</t>
  </si>
  <si>
    <t>Robinson</t>
  </si>
  <si>
    <t>Gradon</t>
  </si>
  <si>
    <t>Chelsea</t>
  </si>
  <si>
    <t>Preedy</t>
  </si>
  <si>
    <t>Jasper</t>
  </si>
  <si>
    <t>Syms</t>
  </si>
  <si>
    <t>Seddon</t>
  </si>
  <si>
    <t>Bracknell AC</t>
  </si>
  <si>
    <t>Chiltern Harriers AC</t>
  </si>
  <si>
    <t>Betts</t>
  </si>
  <si>
    <t>Hueter</t>
  </si>
  <si>
    <t>DECEMBER 13th 2023</t>
  </si>
  <si>
    <t>Abbie</t>
  </si>
  <si>
    <t>Clayton</t>
  </si>
  <si>
    <t>Stacey</t>
  </si>
  <si>
    <t>Shared Lives</t>
  </si>
  <si>
    <t>Nathan</t>
  </si>
  <si>
    <t>Crockford</t>
  </si>
  <si>
    <t>Brian</t>
  </si>
  <si>
    <t>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</si>
</sst>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.0000"/>
    <numFmt numFmtId="165" formatCode="0.0000"/>
  </numFmts>
  <fonts count="7" x14ac:knownFonts="1">
    <font>
      <sz val="1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21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/>
    <xf numFmtId="21" fontId="0" fillId="0" borderId="2" xfId="0" applyNumberFormat="1" applyBorder="1" applyAlignment="1">
      <alignment horizontal="center"/>
    </xf>
    <xf numFmtId="0" fontId="0" fillId="0" borderId="1" xfId="0" applyBorder="1"/>
    <xf numFmtId="164" fontId="0" fillId="0" borderId="2" xfId="0" applyNumberFormat="1" applyBorder="1"/>
    <xf numFmtId="21" fontId="0" fillId="0" borderId="0" xfId="0" applyNumberFormat="1"/>
    <xf numFmtId="165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horizontal="left"/>
    </xf>
    <xf numFmtId="1" fontId="0" fillId="0" borderId="0" xfId="0" applyNumberFormat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2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6" fillId="0" borderId="6" xfId="1" applyFont="1" applyBorder="1"/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3" xfId="1" applyFont="1" applyBorder="1"/>
    <xf numFmtId="0" fontId="0" fillId="0" borderId="3" xfId="0" applyBorder="1" applyAlignment="1">
      <alignment horizontal="left"/>
    </xf>
    <xf numFmtId="49" fontId="0" fillId="0" borderId="3" xfId="0" applyNumberFormat="1" applyBorder="1"/>
    <xf numFmtId="0" fontId="6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8" xfId="0" applyFont="1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/>
    <xf numFmtId="1" fontId="0" fillId="0" borderId="3" xfId="0" applyNumberFormat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0"/>
  <sheetViews>
    <sheetView topLeftCell="A376" zoomScaleNormal="100" workbookViewId="0">
      <pane ySplit="1" topLeftCell="A79" activePane="bottomLeft"/>
      <selection activeCell="A376" sqref="A376"/>
      <selection pane="bottomLeft" activeCell="E237" sqref="E237"/>
    </sheetView>
  </sheetViews>
  <sheetFormatPr defaultColWidth="8.85546875" defaultRowHeight="12.75" x14ac:dyDescent="0.2"/>
  <cols>
    <col min="1" max="1" width="9.140625" style="1" customWidth="1"/>
    <col min="2" max="3" width="29" customWidth="1"/>
    <col min="4" max="4" width="29" style="2" customWidth="1"/>
    <col min="5" max="5" width="25.28515625" customWidth="1"/>
    <col min="6" max="7" width="7.7109375" customWidth="1"/>
    <col min="8" max="8" width="11" customWidth="1"/>
  </cols>
  <sheetData>
    <row r="1" spans="1:8" x14ac:dyDescent="0.2">
      <c r="A1" s="3"/>
    </row>
    <row r="2" spans="1:8" x14ac:dyDescent="0.2">
      <c r="A2" s="3"/>
    </row>
    <row r="3" spans="1:8" x14ac:dyDescent="0.2">
      <c r="A3" s="4"/>
      <c r="B3" s="4"/>
      <c r="C3" s="4"/>
      <c r="D3" s="5"/>
      <c r="E3" s="6"/>
    </row>
    <row r="4" spans="1:8" x14ac:dyDescent="0.2">
      <c r="A4" s="4"/>
      <c r="B4" s="4"/>
      <c r="C4" s="4"/>
      <c r="D4" s="5"/>
      <c r="E4" s="6"/>
    </row>
    <row r="5" spans="1:8" x14ac:dyDescent="0.2">
      <c r="A5" s="4"/>
      <c r="B5" s="4"/>
      <c r="C5" s="4"/>
      <c r="D5" s="5"/>
      <c r="E5" s="6"/>
    </row>
    <row r="6" spans="1:8" x14ac:dyDescent="0.2">
      <c r="A6" s="4"/>
      <c r="B6" s="4"/>
      <c r="C6" s="4"/>
      <c r="D6" s="5"/>
      <c r="E6" s="7"/>
    </row>
    <row r="7" spans="1:8" x14ac:dyDescent="0.2">
      <c r="A7" s="4"/>
      <c r="B7" s="4"/>
      <c r="C7" s="4"/>
      <c r="D7" s="5"/>
      <c r="E7" s="7"/>
    </row>
    <row r="9" spans="1:8" s="1" customFormat="1" ht="25.5" x14ac:dyDescent="0.2">
      <c r="A9" s="8" t="s">
        <v>0</v>
      </c>
      <c r="B9" s="8" t="s">
        <v>1</v>
      </c>
      <c r="C9" s="8" t="s">
        <v>47</v>
      </c>
      <c r="D9" s="8" t="s">
        <v>2</v>
      </c>
      <c r="E9" s="8" t="s">
        <v>3</v>
      </c>
      <c r="F9" s="8" t="s">
        <v>4</v>
      </c>
      <c r="G9" s="8" t="s">
        <v>5</v>
      </c>
      <c r="H9" s="8" t="s">
        <v>6</v>
      </c>
    </row>
    <row r="10" spans="1:8" s="1" customFormat="1" x14ac:dyDescent="0.2">
      <c r="A10" s="28">
        <v>1</v>
      </c>
      <c r="B10" s="28" t="s">
        <v>95</v>
      </c>
      <c r="C10" s="28" t="s">
        <v>142</v>
      </c>
      <c r="D10" s="29" t="s">
        <v>26</v>
      </c>
      <c r="E10" s="28" t="s">
        <v>143</v>
      </c>
      <c r="F10" s="34" t="s">
        <v>14</v>
      </c>
      <c r="G10" s="28">
        <v>53</v>
      </c>
    </row>
    <row r="11" spans="1:8" s="1" customFormat="1" ht="15" x14ac:dyDescent="0.25">
      <c r="A11" s="35">
        <v>2</v>
      </c>
      <c r="B11" s="36" t="s">
        <v>23</v>
      </c>
      <c r="C11" s="36" t="s">
        <v>22</v>
      </c>
      <c r="D11" s="37" t="s">
        <v>17</v>
      </c>
      <c r="E11" s="36" t="s">
        <v>48</v>
      </c>
      <c r="F11" s="38" t="s">
        <v>14</v>
      </c>
      <c r="G11" s="28">
        <v>68</v>
      </c>
    </row>
    <row r="12" spans="1:8" s="1" customFormat="1" x14ac:dyDescent="0.2">
      <c r="A12" s="28">
        <v>3</v>
      </c>
      <c r="B12" s="28" t="s">
        <v>144</v>
      </c>
      <c r="C12" s="28" t="s">
        <v>145</v>
      </c>
      <c r="D12" s="29" t="s">
        <v>19</v>
      </c>
      <c r="E12" s="28" t="s">
        <v>146</v>
      </c>
      <c r="F12" s="34" t="s">
        <v>15</v>
      </c>
      <c r="G12" s="28">
        <v>43</v>
      </c>
    </row>
    <row r="13" spans="1:8" s="1" customFormat="1" x14ac:dyDescent="0.2">
      <c r="A13" s="28">
        <v>4</v>
      </c>
      <c r="B13" s="28" t="s">
        <v>63</v>
      </c>
      <c r="C13" s="28" t="s">
        <v>147</v>
      </c>
      <c r="D13" s="29" t="s">
        <v>26</v>
      </c>
      <c r="E13" s="28" t="s">
        <v>148</v>
      </c>
      <c r="F13" s="34" t="s">
        <v>14</v>
      </c>
      <c r="G13" s="28">
        <v>47</v>
      </c>
    </row>
    <row r="14" spans="1:8" s="1" customFormat="1" x14ac:dyDescent="0.2">
      <c r="A14" s="28">
        <v>5</v>
      </c>
      <c r="B14" s="28" t="s">
        <v>52</v>
      </c>
      <c r="C14" s="28" t="s">
        <v>113</v>
      </c>
      <c r="D14" s="29" t="s">
        <v>118</v>
      </c>
      <c r="E14" s="28" t="s">
        <v>149</v>
      </c>
      <c r="F14" s="34" t="s">
        <v>14</v>
      </c>
      <c r="G14" s="28">
        <v>58</v>
      </c>
    </row>
    <row r="15" spans="1:8" s="1" customFormat="1" x14ac:dyDescent="0.2">
      <c r="A15" s="28">
        <v>6</v>
      </c>
      <c r="B15" s="28" t="s">
        <v>444</v>
      </c>
      <c r="C15" s="28" t="s">
        <v>78</v>
      </c>
      <c r="D15" s="29" t="s">
        <v>118</v>
      </c>
      <c r="E15" s="28" t="s">
        <v>32</v>
      </c>
      <c r="F15" s="34" t="s">
        <v>14</v>
      </c>
      <c r="G15" s="28">
        <v>43</v>
      </c>
    </row>
    <row r="16" spans="1:8" s="1" customFormat="1" x14ac:dyDescent="0.2">
      <c r="A16" s="28">
        <v>7</v>
      </c>
      <c r="B16" s="28" t="s">
        <v>151</v>
      </c>
      <c r="C16" s="28" t="s">
        <v>152</v>
      </c>
      <c r="D16" s="29" t="s">
        <v>26</v>
      </c>
      <c r="E16" s="28" t="s">
        <v>153</v>
      </c>
      <c r="F16" s="34" t="s">
        <v>66</v>
      </c>
      <c r="G16" s="28">
        <v>32</v>
      </c>
    </row>
    <row r="17" spans="1:11" s="1" customFormat="1" x14ac:dyDescent="0.2">
      <c r="A17" s="28">
        <v>8</v>
      </c>
      <c r="B17" s="28" t="s">
        <v>108</v>
      </c>
      <c r="C17" s="28" t="s">
        <v>114</v>
      </c>
      <c r="D17" s="29" t="s">
        <v>118</v>
      </c>
      <c r="E17" s="28" t="s">
        <v>18</v>
      </c>
      <c r="F17" s="34" t="s">
        <v>13</v>
      </c>
      <c r="G17" s="28">
        <v>41</v>
      </c>
    </row>
    <row r="18" spans="1:11" x14ac:dyDescent="0.2">
      <c r="A18" s="28">
        <v>9</v>
      </c>
      <c r="B18" s="28" t="s">
        <v>52</v>
      </c>
      <c r="C18" s="28" t="s">
        <v>86</v>
      </c>
      <c r="D18" s="29" t="s">
        <v>19</v>
      </c>
      <c r="E18" s="28" t="s">
        <v>146</v>
      </c>
      <c r="F18" s="34" t="s">
        <v>14</v>
      </c>
      <c r="G18" s="28">
        <v>41</v>
      </c>
    </row>
    <row r="19" spans="1:11" x14ac:dyDescent="0.2">
      <c r="A19" s="28">
        <v>10</v>
      </c>
      <c r="B19" s="28" t="s">
        <v>154</v>
      </c>
      <c r="C19" s="28" t="s">
        <v>155</v>
      </c>
      <c r="D19" s="29" t="s">
        <v>26</v>
      </c>
      <c r="E19" s="28" t="s">
        <v>153</v>
      </c>
      <c r="F19" s="34" t="s">
        <v>14</v>
      </c>
      <c r="G19" s="28">
        <v>41</v>
      </c>
    </row>
    <row r="20" spans="1:11" ht="15" x14ac:dyDescent="0.25">
      <c r="A20" s="28">
        <v>11</v>
      </c>
      <c r="B20" s="28" t="s">
        <v>27</v>
      </c>
      <c r="C20" s="28" t="s">
        <v>156</v>
      </c>
      <c r="D20" s="29" t="s">
        <v>26</v>
      </c>
      <c r="E20" s="39" t="s">
        <v>157</v>
      </c>
      <c r="F20" s="34" t="s">
        <v>14</v>
      </c>
      <c r="G20" s="28">
        <v>54</v>
      </c>
    </row>
    <row r="21" spans="1:11" x14ac:dyDescent="0.2">
      <c r="A21" s="28">
        <v>12</v>
      </c>
      <c r="B21" s="28" t="s">
        <v>140</v>
      </c>
      <c r="C21" s="28" t="s">
        <v>158</v>
      </c>
      <c r="D21" s="29" t="s">
        <v>19</v>
      </c>
      <c r="E21" s="28" t="s">
        <v>159</v>
      </c>
      <c r="F21" s="34" t="s">
        <v>15</v>
      </c>
      <c r="G21" s="28">
        <v>55</v>
      </c>
    </row>
    <row r="22" spans="1:11" x14ac:dyDescent="0.2">
      <c r="A22" s="28">
        <v>13</v>
      </c>
      <c r="B22" s="28" t="s">
        <v>160</v>
      </c>
      <c r="C22" s="28" t="s">
        <v>161</v>
      </c>
      <c r="D22" s="29" t="s">
        <v>26</v>
      </c>
      <c r="E22" s="28" t="s">
        <v>162</v>
      </c>
      <c r="F22" s="34" t="s">
        <v>14</v>
      </c>
      <c r="G22" s="28">
        <v>63</v>
      </c>
      <c r="I22" s="24"/>
      <c r="J22" s="1"/>
      <c r="K22" s="1"/>
    </row>
    <row r="23" spans="1:11" x14ac:dyDescent="0.2">
      <c r="A23" s="28">
        <v>14</v>
      </c>
      <c r="B23" s="28" t="s">
        <v>163</v>
      </c>
      <c r="C23" s="28" t="s">
        <v>164</v>
      </c>
      <c r="D23" s="29" t="s">
        <v>26</v>
      </c>
      <c r="E23" s="28" t="s">
        <v>165</v>
      </c>
      <c r="F23" s="34" t="s">
        <v>13</v>
      </c>
      <c r="G23" s="28">
        <v>32</v>
      </c>
      <c r="I23" s="24"/>
      <c r="J23" s="1"/>
      <c r="K23" s="1"/>
    </row>
    <row r="24" spans="1:11" ht="15" x14ac:dyDescent="0.25">
      <c r="A24" s="28">
        <v>15</v>
      </c>
      <c r="B24" s="28" t="s">
        <v>35</v>
      </c>
      <c r="C24" s="28" t="s">
        <v>36</v>
      </c>
      <c r="D24" s="29" t="s">
        <v>26</v>
      </c>
      <c r="E24" s="39" t="s">
        <v>166</v>
      </c>
      <c r="F24" s="34" t="s">
        <v>15</v>
      </c>
      <c r="G24" s="28">
        <v>51</v>
      </c>
      <c r="I24" s="24"/>
      <c r="J24" s="1"/>
      <c r="K24" s="1"/>
    </row>
    <row r="25" spans="1:11" x14ac:dyDescent="0.2">
      <c r="A25" s="28">
        <v>16</v>
      </c>
      <c r="B25" s="28" t="s">
        <v>167</v>
      </c>
      <c r="C25" s="28" t="s">
        <v>168</v>
      </c>
      <c r="D25" s="29" t="s">
        <v>118</v>
      </c>
      <c r="E25" s="28" t="s">
        <v>169</v>
      </c>
      <c r="F25" s="34" t="s">
        <v>14</v>
      </c>
      <c r="G25" s="28">
        <v>63</v>
      </c>
      <c r="I25" s="25"/>
      <c r="J25" s="1"/>
      <c r="K25" s="1"/>
    </row>
    <row r="26" spans="1:11" x14ac:dyDescent="0.2">
      <c r="A26" s="28">
        <v>17</v>
      </c>
      <c r="B26" s="28" t="s">
        <v>170</v>
      </c>
      <c r="C26" s="28" t="s">
        <v>107</v>
      </c>
      <c r="D26" s="29" t="s">
        <v>118</v>
      </c>
      <c r="E26" s="28" t="s">
        <v>169</v>
      </c>
      <c r="F26" s="34" t="s">
        <v>14</v>
      </c>
      <c r="G26" s="28">
        <v>62</v>
      </c>
      <c r="I26" s="25"/>
      <c r="J26" s="1"/>
      <c r="K26" s="1"/>
    </row>
    <row r="27" spans="1:11" x14ac:dyDescent="0.2">
      <c r="A27" s="28">
        <v>18</v>
      </c>
      <c r="B27" s="28" t="s">
        <v>63</v>
      </c>
      <c r="C27" s="28" t="s">
        <v>171</v>
      </c>
      <c r="D27" s="29" t="s">
        <v>26</v>
      </c>
      <c r="E27" s="28" t="s">
        <v>162</v>
      </c>
      <c r="F27" s="34" t="s">
        <v>14</v>
      </c>
      <c r="G27" s="28">
        <v>55</v>
      </c>
      <c r="I27" s="25"/>
      <c r="J27" s="1"/>
      <c r="K27" s="1"/>
    </row>
    <row r="28" spans="1:11" x14ac:dyDescent="0.2">
      <c r="A28" s="28">
        <v>19</v>
      </c>
      <c r="B28" s="28" t="s">
        <v>45</v>
      </c>
      <c r="C28" s="28" t="s">
        <v>46</v>
      </c>
      <c r="D28" s="29" t="s">
        <v>26</v>
      </c>
      <c r="E28" s="28" t="s">
        <v>172</v>
      </c>
      <c r="F28" s="34" t="s">
        <v>13</v>
      </c>
      <c r="G28" s="28">
        <v>38</v>
      </c>
      <c r="I28" s="24"/>
    </row>
    <row r="29" spans="1:11" x14ac:dyDescent="0.2">
      <c r="A29" s="28">
        <v>20</v>
      </c>
      <c r="B29" s="28" t="s">
        <v>173</v>
      </c>
      <c r="C29" s="28" t="s">
        <v>174</v>
      </c>
      <c r="D29" s="29" t="s">
        <v>26</v>
      </c>
      <c r="E29" s="28" t="s">
        <v>175</v>
      </c>
      <c r="F29" s="34" t="s">
        <v>13</v>
      </c>
      <c r="G29" s="28">
        <v>27</v>
      </c>
      <c r="I29" s="24"/>
    </row>
    <row r="30" spans="1:11" x14ac:dyDescent="0.2">
      <c r="A30" s="28">
        <v>21</v>
      </c>
      <c r="B30" s="28" t="s">
        <v>176</v>
      </c>
      <c r="C30" s="28" t="s">
        <v>177</v>
      </c>
      <c r="D30" s="29" t="s">
        <v>118</v>
      </c>
      <c r="E30" s="28" t="s">
        <v>150</v>
      </c>
      <c r="F30" s="34" t="s">
        <v>66</v>
      </c>
      <c r="G30" s="28">
        <v>17</v>
      </c>
      <c r="I30" s="24"/>
    </row>
    <row r="31" spans="1:11" x14ac:dyDescent="0.2">
      <c r="A31" s="28">
        <v>22</v>
      </c>
      <c r="B31" s="28" t="s">
        <v>167</v>
      </c>
      <c r="C31" s="28" t="s">
        <v>178</v>
      </c>
      <c r="D31" s="29" t="s">
        <v>118</v>
      </c>
      <c r="E31" s="40" t="s">
        <v>179</v>
      </c>
      <c r="F31" s="34" t="s">
        <v>14</v>
      </c>
      <c r="G31" s="28">
        <v>49</v>
      </c>
      <c r="I31" s="24"/>
    </row>
    <row r="32" spans="1:11" x14ac:dyDescent="0.2">
      <c r="A32" s="28">
        <v>23</v>
      </c>
      <c r="B32" s="30" t="s">
        <v>180</v>
      </c>
      <c r="C32" s="28" t="s">
        <v>181</v>
      </c>
      <c r="D32" s="29" t="s">
        <v>118</v>
      </c>
      <c r="E32" s="28" t="s">
        <v>130</v>
      </c>
      <c r="F32" s="34" t="s">
        <v>14</v>
      </c>
      <c r="G32" s="28">
        <v>44</v>
      </c>
      <c r="I32" s="24"/>
    </row>
    <row r="33" spans="1:9" x14ac:dyDescent="0.2">
      <c r="A33" s="28">
        <v>24</v>
      </c>
      <c r="B33" s="28" t="s">
        <v>182</v>
      </c>
      <c r="C33" s="28" t="s">
        <v>183</v>
      </c>
      <c r="D33" s="29" t="s">
        <v>19</v>
      </c>
      <c r="E33" s="28" t="s">
        <v>184</v>
      </c>
      <c r="F33" s="34" t="s">
        <v>13</v>
      </c>
      <c r="G33" s="28">
        <v>31</v>
      </c>
      <c r="I33" s="24"/>
    </row>
    <row r="34" spans="1:9" x14ac:dyDescent="0.2">
      <c r="A34" s="28">
        <v>25</v>
      </c>
      <c r="B34" s="28" t="s">
        <v>37</v>
      </c>
      <c r="C34" s="28" t="s">
        <v>185</v>
      </c>
      <c r="D34" s="29" t="s">
        <v>118</v>
      </c>
      <c r="E34" s="28" t="s">
        <v>18</v>
      </c>
      <c r="F34" s="34" t="s">
        <v>14</v>
      </c>
      <c r="G34" s="28">
        <v>70</v>
      </c>
      <c r="I34" s="24"/>
    </row>
    <row r="35" spans="1:9" x14ac:dyDescent="0.2">
      <c r="A35" s="28">
        <v>26</v>
      </c>
      <c r="B35" s="28" t="s">
        <v>186</v>
      </c>
      <c r="C35" s="28" t="s">
        <v>187</v>
      </c>
      <c r="D35" s="29" t="s">
        <v>118</v>
      </c>
      <c r="E35" s="28" t="s">
        <v>188</v>
      </c>
      <c r="F35" s="34" t="s">
        <v>14</v>
      </c>
      <c r="G35" s="28">
        <v>70</v>
      </c>
      <c r="I35" s="24"/>
    </row>
    <row r="36" spans="1:9" x14ac:dyDescent="0.2">
      <c r="A36" s="28">
        <v>27</v>
      </c>
      <c r="B36" s="28" t="s">
        <v>28</v>
      </c>
      <c r="C36" s="28" t="s">
        <v>189</v>
      </c>
      <c r="D36" s="29" t="s">
        <v>118</v>
      </c>
      <c r="E36" s="28" t="s">
        <v>190</v>
      </c>
      <c r="F36" s="34" t="s">
        <v>14</v>
      </c>
      <c r="G36" s="28">
        <v>63</v>
      </c>
      <c r="I36" s="24"/>
    </row>
    <row r="37" spans="1:9" x14ac:dyDescent="0.2">
      <c r="A37" s="28">
        <v>28</v>
      </c>
      <c r="B37" s="28" t="s">
        <v>109</v>
      </c>
      <c r="C37" s="28" t="s">
        <v>191</v>
      </c>
      <c r="D37" s="29" t="s">
        <v>26</v>
      </c>
      <c r="E37" s="28" t="s">
        <v>192</v>
      </c>
      <c r="F37" s="34" t="s">
        <v>14</v>
      </c>
      <c r="G37" s="28">
        <v>44</v>
      </c>
      <c r="I37" s="24"/>
    </row>
    <row r="38" spans="1:9" x14ac:dyDescent="0.2">
      <c r="A38" s="28">
        <v>29</v>
      </c>
      <c r="B38" s="28" t="s">
        <v>193</v>
      </c>
      <c r="C38" s="28" t="s">
        <v>194</v>
      </c>
      <c r="D38" s="29" t="s">
        <v>19</v>
      </c>
      <c r="E38" s="28" t="s">
        <v>159</v>
      </c>
      <c r="F38" s="34" t="s">
        <v>15</v>
      </c>
      <c r="G38" s="28">
        <v>51</v>
      </c>
      <c r="I38" s="24"/>
    </row>
    <row r="39" spans="1:9" ht="15" x14ac:dyDescent="0.25">
      <c r="A39" s="28">
        <v>30</v>
      </c>
      <c r="B39" s="39" t="s">
        <v>53</v>
      </c>
      <c r="C39" s="39" t="s">
        <v>54</v>
      </c>
      <c r="D39" s="29" t="s">
        <v>19</v>
      </c>
      <c r="E39" s="39" t="s">
        <v>159</v>
      </c>
      <c r="F39" s="34" t="s">
        <v>13</v>
      </c>
      <c r="G39" s="28">
        <v>32</v>
      </c>
      <c r="I39" s="24"/>
    </row>
    <row r="40" spans="1:9" ht="15" x14ac:dyDescent="0.25">
      <c r="A40" s="28">
        <v>31</v>
      </c>
      <c r="B40" s="39" t="s">
        <v>83</v>
      </c>
      <c r="C40" s="39" t="s">
        <v>195</v>
      </c>
      <c r="D40" s="29" t="s">
        <v>19</v>
      </c>
      <c r="E40" s="39" t="s">
        <v>76</v>
      </c>
      <c r="F40" s="34" t="s">
        <v>15</v>
      </c>
      <c r="G40" s="28">
        <v>38</v>
      </c>
      <c r="I40" s="24"/>
    </row>
    <row r="41" spans="1:9" x14ac:dyDescent="0.2">
      <c r="A41" s="28">
        <v>32</v>
      </c>
      <c r="B41" s="28" t="s">
        <v>196</v>
      </c>
      <c r="C41" s="28" t="s">
        <v>50</v>
      </c>
      <c r="D41" s="29" t="s">
        <v>19</v>
      </c>
      <c r="E41" s="28" t="s">
        <v>197</v>
      </c>
      <c r="F41" s="34" t="s">
        <v>66</v>
      </c>
      <c r="G41" s="28">
        <v>34</v>
      </c>
      <c r="I41" s="24"/>
    </row>
    <row r="42" spans="1:9" ht="15" x14ac:dyDescent="0.25">
      <c r="A42" s="28">
        <v>33</v>
      </c>
      <c r="B42" s="28" t="s">
        <v>39</v>
      </c>
      <c r="C42" s="28" t="s">
        <v>198</v>
      </c>
      <c r="D42" s="29" t="s">
        <v>19</v>
      </c>
      <c r="E42" s="39" t="s">
        <v>159</v>
      </c>
      <c r="F42" s="34" t="s">
        <v>15</v>
      </c>
      <c r="G42" s="28">
        <v>45</v>
      </c>
      <c r="I42" s="24"/>
    </row>
    <row r="43" spans="1:9" x14ac:dyDescent="0.2">
      <c r="A43" s="28">
        <v>34</v>
      </c>
      <c r="B43" s="28" t="s">
        <v>37</v>
      </c>
      <c r="C43" s="28" t="s">
        <v>199</v>
      </c>
      <c r="D43" s="29" t="s">
        <v>19</v>
      </c>
      <c r="E43" s="28" t="s">
        <v>76</v>
      </c>
      <c r="F43" s="34" t="s">
        <v>14</v>
      </c>
      <c r="G43" s="28">
        <v>49</v>
      </c>
      <c r="I43" s="24"/>
    </row>
    <row r="44" spans="1:9" x14ac:dyDescent="0.2">
      <c r="A44" s="28">
        <v>35</v>
      </c>
      <c r="B44" s="28" t="s">
        <v>200</v>
      </c>
      <c r="C44" s="28" t="s">
        <v>201</v>
      </c>
      <c r="D44" s="29" t="s">
        <v>26</v>
      </c>
      <c r="E44" s="28" t="s">
        <v>202</v>
      </c>
      <c r="F44" s="34" t="s">
        <v>15</v>
      </c>
      <c r="G44" s="28">
        <v>58</v>
      </c>
      <c r="I44" s="24"/>
    </row>
    <row r="45" spans="1:9" x14ac:dyDescent="0.2">
      <c r="A45" s="28">
        <v>36</v>
      </c>
      <c r="B45" s="28" t="s">
        <v>87</v>
      </c>
      <c r="C45" s="28" t="s">
        <v>128</v>
      </c>
      <c r="D45" s="29" t="s">
        <v>19</v>
      </c>
      <c r="E45" s="28" t="s">
        <v>203</v>
      </c>
      <c r="F45" s="34" t="s">
        <v>14</v>
      </c>
      <c r="G45" s="28">
        <v>50</v>
      </c>
      <c r="I45" s="24"/>
    </row>
    <row r="46" spans="1:9" x14ac:dyDescent="0.2">
      <c r="A46" s="28">
        <v>37</v>
      </c>
      <c r="B46" s="28" t="s">
        <v>33</v>
      </c>
      <c r="C46" s="28" t="s">
        <v>34</v>
      </c>
      <c r="D46" s="29" t="s">
        <v>26</v>
      </c>
      <c r="E46" s="28" t="s">
        <v>153</v>
      </c>
      <c r="F46" s="34" t="s">
        <v>14</v>
      </c>
      <c r="G46" s="28">
        <v>55</v>
      </c>
      <c r="I46" s="24"/>
    </row>
    <row r="47" spans="1:9" x14ac:dyDescent="0.2">
      <c r="A47" s="28">
        <v>38</v>
      </c>
      <c r="B47" s="28" t="s">
        <v>83</v>
      </c>
      <c r="C47" s="28" t="s">
        <v>204</v>
      </c>
      <c r="D47" s="29" t="s">
        <v>26</v>
      </c>
      <c r="E47" s="28" t="s">
        <v>205</v>
      </c>
      <c r="F47" s="34" t="s">
        <v>15</v>
      </c>
      <c r="G47" s="28">
        <v>49</v>
      </c>
      <c r="I47" s="24"/>
    </row>
    <row r="48" spans="1:9" x14ac:dyDescent="0.2">
      <c r="A48" s="28">
        <v>296</v>
      </c>
      <c r="B48" s="28" t="s">
        <v>206</v>
      </c>
      <c r="C48" s="28" t="s">
        <v>65</v>
      </c>
      <c r="D48" s="29" t="s">
        <v>118</v>
      </c>
      <c r="E48" s="28" t="s">
        <v>150</v>
      </c>
      <c r="F48" s="34" t="s">
        <v>14</v>
      </c>
      <c r="G48" s="28">
        <v>51</v>
      </c>
      <c r="I48" s="24"/>
    </row>
    <row r="49" spans="1:9" x14ac:dyDescent="0.2">
      <c r="A49" s="28">
        <v>40</v>
      </c>
      <c r="B49" s="28" t="s">
        <v>207</v>
      </c>
      <c r="C49" s="28" t="s">
        <v>208</v>
      </c>
      <c r="D49" s="29" t="s">
        <v>26</v>
      </c>
      <c r="E49" s="28" t="s">
        <v>165</v>
      </c>
      <c r="F49" s="34" t="s">
        <v>13</v>
      </c>
      <c r="G49" s="28">
        <v>38</v>
      </c>
    </row>
    <row r="50" spans="1:9" x14ac:dyDescent="0.2">
      <c r="A50" s="28">
        <v>41</v>
      </c>
      <c r="B50" s="28" t="s">
        <v>209</v>
      </c>
      <c r="C50" s="28" t="s">
        <v>210</v>
      </c>
      <c r="D50" s="29" t="s">
        <v>19</v>
      </c>
      <c r="E50" s="28" t="s">
        <v>159</v>
      </c>
      <c r="F50" s="34" t="s">
        <v>14</v>
      </c>
      <c r="G50" s="28">
        <v>57</v>
      </c>
      <c r="I50" s="24"/>
    </row>
    <row r="51" spans="1:9" x14ac:dyDescent="0.2">
      <c r="A51" s="28">
        <v>42</v>
      </c>
      <c r="B51" s="28" t="s">
        <v>211</v>
      </c>
      <c r="C51" s="28" t="s">
        <v>212</v>
      </c>
      <c r="D51" s="29" t="s">
        <v>26</v>
      </c>
      <c r="E51" s="28" t="s">
        <v>213</v>
      </c>
      <c r="F51" s="34" t="s">
        <v>13</v>
      </c>
      <c r="G51" s="28">
        <v>30</v>
      </c>
      <c r="I51" s="24"/>
    </row>
    <row r="52" spans="1:9" x14ac:dyDescent="0.2">
      <c r="A52" s="28">
        <v>43</v>
      </c>
      <c r="B52" s="28" t="s">
        <v>214</v>
      </c>
      <c r="C52" s="28" t="s">
        <v>215</v>
      </c>
      <c r="D52" s="29" t="s">
        <v>17</v>
      </c>
      <c r="E52" s="28" t="s">
        <v>150</v>
      </c>
      <c r="F52" s="34" t="s">
        <v>66</v>
      </c>
      <c r="G52" s="28">
        <v>17</v>
      </c>
      <c r="I52" s="24"/>
    </row>
    <row r="53" spans="1:9" x14ac:dyDescent="0.2">
      <c r="A53" s="28">
        <v>44</v>
      </c>
      <c r="B53" s="28" t="s">
        <v>216</v>
      </c>
      <c r="C53" s="28" t="s">
        <v>217</v>
      </c>
      <c r="D53" s="29" t="s">
        <v>26</v>
      </c>
      <c r="E53" s="28" t="s">
        <v>146</v>
      </c>
      <c r="F53" s="34" t="s">
        <v>15</v>
      </c>
      <c r="G53" s="28">
        <v>46</v>
      </c>
      <c r="I53" s="24"/>
    </row>
    <row r="54" spans="1:9" x14ac:dyDescent="0.2">
      <c r="A54" s="28">
        <v>45</v>
      </c>
      <c r="B54" s="28" t="s">
        <v>218</v>
      </c>
      <c r="C54" s="28" t="s">
        <v>73</v>
      </c>
      <c r="D54" s="29" t="s">
        <v>118</v>
      </c>
      <c r="E54" s="28" t="s">
        <v>169</v>
      </c>
      <c r="F54" s="34" t="s">
        <v>14</v>
      </c>
      <c r="G54" s="28">
        <v>75</v>
      </c>
      <c r="I54" s="24"/>
    </row>
    <row r="55" spans="1:9" x14ac:dyDescent="0.2">
      <c r="A55" s="28">
        <v>46</v>
      </c>
      <c r="B55" s="41" t="s">
        <v>41</v>
      </c>
      <c r="C55" s="41" t="s">
        <v>62</v>
      </c>
      <c r="D55" s="29" t="s">
        <v>17</v>
      </c>
      <c r="E55" s="28" t="s">
        <v>421</v>
      </c>
      <c r="F55" s="34" t="s">
        <v>14</v>
      </c>
      <c r="G55" s="28">
        <v>55</v>
      </c>
      <c r="I55" s="24"/>
    </row>
    <row r="56" spans="1:9" x14ac:dyDescent="0.2">
      <c r="A56" s="28">
        <v>47</v>
      </c>
      <c r="B56" s="28" t="s">
        <v>219</v>
      </c>
      <c r="C56" s="28" t="s">
        <v>220</v>
      </c>
      <c r="D56" s="29" t="s">
        <v>118</v>
      </c>
      <c r="E56" s="28" t="s">
        <v>18</v>
      </c>
      <c r="F56" s="34" t="s">
        <v>66</v>
      </c>
      <c r="G56" s="28">
        <v>13</v>
      </c>
      <c r="I56" s="24"/>
    </row>
    <row r="57" spans="1:9" x14ac:dyDescent="0.2">
      <c r="A57" s="28">
        <v>48</v>
      </c>
      <c r="B57" s="28" t="s">
        <v>103</v>
      </c>
      <c r="C57" s="28" t="s">
        <v>220</v>
      </c>
      <c r="D57" s="29" t="s">
        <v>118</v>
      </c>
      <c r="E57" s="28" t="s">
        <v>221</v>
      </c>
      <c r="F57" s="34" t="s">
        <v>14</v>
      </c>
      <c r="G57" s="28">
        <v>42</v>
      </c>
      <c r="I57" s="24"/>
    </row>
    <row r="58" spans="1:9" x14ac:dyDescent="0.2">
      <c r="A58" s="28">
        <v>49</v>
      </c>
      <c r="B58" s="28" t="s">
        <v>49</v>
      </c>
      <c r="C58" s="28" t="s">
        <v>222</v>
      </c>
      <c r="D58" s="29" t="s">
        <v>26</v>
      </c>
      <c r="E58" s="28" t="s">
        <v>175</v>
      </c>
      <c r="F58" s="34" t="s">
        <v>14</v>
      </c>
      <c r="G58" s="28">
        <v>50</v>
      </c>
      <c r="I58" s="24"/>
    </row>
    <row r="59" spans="1:9" x14ac:dyDescent="0.2">
      <c r="A59" s="28">
        <v>50</v>
      </c>
      <c r="B59" s="28" t="s">
        <v>78</v>
      </c>
      <c r="C59" s="28" t="s">
        <v>223</v>
      </c>
      <c r="D59" s="29" t="s">
        <v>26</v>
      </c>
      <c r="E59" s="28" t="s">
        <v>175</v>
      </c>
      <c r="F59" s="34" t="s">
        <v>13</v>
      </c>
      <c r="G59" s="28">
        <v>38</v>
      </c>
      <c r="I59" s="24"/>
    </row>
    <row r="60" spans="1:9" x14ac:dyDescent="0.2">
      <c r="A60" s="28">
        <v>51</v>
      </c>
      <c r="B60" s="28" t="s">
        <v>207</v>
      </c>
      <c r="C60" s="28" t="s">
        <v>30</v>
      </c>
      <c r="D60" s="29" t="s">
        <v>26</v>
      </c>
      <c r="E60" s="28" t="s">
        <v>224</v>
      </c>
      <c r="F60" s="34" t="s">
        <v>14</v>
      </c>
      <c r="G60" s="28">
        <v>49</v>
      </c>
      <c r="I60" s="24"/>
    </row>
    <row r="61" spans="1:9" x14ac:dyDescent="0.2">
      <c r="A61" s="28">
        <v>52</v>
      </c>
      <c r="B61" s="28" t="s">
        <v>225</v>
      </c>
      <c r="C61" s="28" t="s">
        <v>226</v>
      </c>
      <c r="D61" s="29" t="s">
        <v>118</v>
      </c>
      <c r="E61" s="28" t="s">
        <v>150</v>
      </c>
      <c r="F61" s="34" t="s">
        <v>66</v>
      </c>
      <c r="G61" s="28">
        <v>17</v>
      </c>
      <c r="I61" s="24"/>
    </row>
    <row r="62" spans="1:9" x14ac:dyDescent="0.2">
      <c r="A62" s="28">
        <v>53</v>
      </c>
      <c r="B62" s="28" t="s">
        <v>121</v>
      </c>
      <c r="C62" s="28" t="s">
        <v>227</v>
      </c>
      <c r="D62" s="29" t="s">
        <v>26</v>
      </c>
      <c r="E62" s="28" t="s">
        <v>85</v>
      </c>
      <c r="F62" s="34" t="s">
        <v>14</v>
      </c>
      <c r="G62" s="28">
        <v>48</v>
      </c>
      <c r="I62" s="24"/>
    </row>
    <row r="63" spans="1:9" x14ac:dyDescent="0.2">
      <c r="A63" s="28">
        <v>54</v>
      </c>
      <c r="B63" s="28" t="s">
        <v>41</v>
      </c>
      <c r="C63" s="28" t="s">
        <v>228</v>
      </c>
      <c r="D63" s="29" t="s">
        <v>19</v>
      </c>
      <c r="E63" s="28" t="s">
        <v>159</v>
      </c>
      <c r="F63" s="34" t="s">
        <v>14</v>
      </c>
      <c r="G63" s="28">
        <v>48</v>
      </c>
      <c r="I63" s="24"/>
    </row>
    <row r="64" spans="1:9" x14ac:dyDescent="0.2">
      <c r="A64" s="28">
        <v>55</v>
      </c>
      <c r="B64" s="28" t="s">
        <v>229</v>
      </c>
      <c r="C64" s="28" t="s">
        <v>230</v>
      </c>
      <c r="D64" s="29" t="s">
        <v>118</v>
      </c>
      <c r="E64" s="28" t="s">
        <v>150</v>
      </c>
      <c r="F64" s="34" t="s">
        <v>66</v>
      </c>
      <c r="G64" s="28">
        <v>17</v>
      </c>
    </row>
    <row r="65" spans="1:9" x14ac:dyDescent="0.2">
      <c r="A65" s="28">
        <v>56</v>
      </c>
      <c r="B65" s="28" t="s">
        <v>123</v>
      </c>
      <c r="C65" s="28" t="s">
        <v>124</v>
      </c>
      <c r="D65" s="29" t="s">
        <v>26</v>
      </c>
      <c r="E65" s="28" t="s">
        <v>162</v>
      </c>
      <c r="F65" s="34" t="s">
        <v>66</v>
      </c>
      <c r="G65" s="28">
        <v>27</v>
      </c>
    </row>
    <row r="66" spans="1:9" x14ac:dyDescent="0.2">
      <c r="A66" s="28">
        <v>57</v>
      </c>
      <c r="B66" s="28" t="s">
        <v>78</v>
      </c>
      <c r="C66" s="28" t="s">
        <v>231</v>
      </c>
      <c r="D66" s="29" t="s">
        <v>19</v>
      </c>
      <c r="E66" s="28" t="s">
        <v>232</v>
      </c>
      <c r="F66" s="34" t="s">
        <v>13</v>
      </c>
      <c r="G66" s="28">
        <v>24</v>
      </c>
      <c r="I66" s="24"/>
    </row>
    <row r="67" spans="1:9" ht="15" x14ac:dyDescent="0.25">
      <c r="A67" s="28">
        <v>58</v>
      </c>
      <c r="B67" s="28" t="s">
        <v>233</v>
      </c>
      <c r="C67" s="28" t="s">
        <v>234</v>
      </c>
      <c r="D67" s="29" t="s">
        <v>26</v>
      </c>
      <c r="E67" s="39" t="s">
        <v>235</v>
      </c>
      <c r="F67" s="34" t="s">
        <v>15</v>
      </c>
      <c r="G67" s="28">
        <v>49</v>
      </c>
      <c r="I67" s="24"/>
    </row>
    <row r="68" spans="1:9" ht="15" x14ac:dyDescent="0.25">
      <c r="A68" s="28">
        <v>59</v>
      </c>
      <c r="B68" s="39" t="s">
        <v>69</v>
      </c>
      <c r="C68" s="39" t="s">
        <v>70</v>
      </c>
      <c r="D68" s="42" t="s">
        <v>118</v>
      </c>
      <c r="E68" s="39" t="s">
        <v>18</v>
      </c>
      <c r="F68" s="43" t="s">
        <v>14</v>
      </c>
      <c r="G68" s="28">
        <v>71</v>
      </c>
    </row>
    <row r="69" spans="1:9" ht="15" x14ac:dyDescent="0.25">
      <c r="A69" s="28">
        <v>60</v>
      </c>
      <c r="B69" s="39" t="s">
        <v>216</v>
      </c>
      <c r="C69" s="39" t="s">
        <v>236</v>
      </c>
      <c r="D69" s="42" t="s">
        <v>26</v>
      </c>
      <c r="E69" s="39" t="s">
        <v>162</v>
      </c>
      <c r="F69" s="43" t="s">
        <v>66</v>
      </c>
      <c r="G69" s="28">
        <v>33</v>
      </c>
      <c r="I69" s="24"/>
    </row>
    <row r="70" spans="1:9" x14ac:dyDescent="0.2">
      <c r="A70" s="28">
        <v>61</v>
      </c>
      <c r="B70" s="28" t="s">
        <v>119</v>
      </c>
      <c r="C70" s="28" t="s">
        <v>88</v>
      </c>
      <c r="D70" s="29" t="s">
        <v>26</v>
      </c>
      <c r="E70" s="28" t="s">
        <v>153</v>
      </c>
      <c r="F70" s="34" t="s">
        <v>15</v>
      </c>
      <c r="G70" s="28">
        <v>64</v>
      </c>
      <c r="I70" s="24"/>
    </row>
    <row r="71" spans="1:9" ht="15" x14ac:dyDescent="0.25">
      <c r="A71" s="28">
        <v>62</v>
      </c>
      <c r="B71" s="39" t="s">
        <v>87</v>
      </c>
      <c r="C71" s="39" t="s">
        <v>59</v>
      </c>
      <c r="D71" s="29" t="s">
        <v>26</v>
      </c>
      <c r="E71" s="28" t="s">
        <v>162</v>
      </c>
      <c r="F71" s="34" t="s">
        <v>14</v>
      </c>
      <c r="G71" s="28">
        <v>48</v>
      </c>
      <c r="I71" s="24"/>
    </row>
    <row r="72" spans="1:9" x14ac:dyDescent="0.2">
      <c r="A72" s="28">
        <v>63</v>
      </c>
      <c r="B72" s="28" t="s">
        <v>72</v>
      </c>
      <c r="C72" s="28" t="s">
        <v>237</v>
      </c>
      <c r="D72" s="29" t="s">
        <v>118</v>
      </c>
      <c r="E72" s="28" t="s">
        <v>130</v>
      </c>
      <c r="F72" s="34" t="s">
        <v>14</v>
      </c>
      <c r="G72" s="28">
        <v>46</v>
      </c>
      <c r="I72" s="24"/>
    </row>
    <row r="73" spans="1:9" x14ac:dyDescent="0.2">
      <c r="A73" s="28">
        <v>64</v>
      </c>
      <c r="B73" s="28" t="s">
        <v>238</v>
      </c>
      <c r="C73" s="28" t="s">
        <v>92</v>
      </c>
      <c r="D73" s="29" t="s">
        <v>19</v>
      </c>
      <c r="E73" s="28" t="s">
        <v>239</v>
      </c>
      <c r="F73" s="34" t="s">
        <v>15</v>
      </c>
      <c r="G73" s="28">
        <v>47</v>
      </c>
      <c r="I73" s="24"/>
    </row>
    <row r="74" spans="1:9" x14ac:dyDescent="0.2">
      <c r="A74" s="28">
        <v>65</v>
      </c>
      <c r="B74" s="28" t="s">
        <v>91</v>
      </c>
      <c r="C74" s="28" t="s">
        <v>38</v>
      </c>
      <c r="D74" s="29" t="s">
        <v>26</v>
      </c>
      <c r="E74" s="28" t="s">
        <v>240</v>
      </c>
      <c r="F74" s="34" t="s">
        <v>15</v>
      </c>
      <c r="G74" s="28">
        <v>39</v>
      </c>
      <c r="I74" s="24"/>
    </row>
    <row r="75" spans="1:9" ht="15" x14ac:dyDescent="0.25">
      <c r="A75" s="28">
        <v>66</v>
      </c>
      <c r="B75" s="39" t="s">
        <v>241</v>
      </c>
      <c r="C75" s="39" t="s">
        <v>242</v>
      </c>
      <c r="D75" s="29" t="s">
        <v>19</v>
      </c>
      <c r="E75" s="39" t="s">
        <v>232</v>
      </c>
      <c r="F75" s="34" t="s">
        <v>66</v>
      </c>
      <c r="G75" s="28">
        <v>23</v>
      </c>
      <c r="I75" s="24"/>
    </row>
    <row r="76" spans="1:9" x14ac:dyDescent="0.2">
      <c r="A76" s="28">
        <v>67</v>
      </c>
      <c r="B76" s="28" t="s">
        <v>84</v>
      </c>
      <c r="C76" s="28" t="s">
        <v>243</v>
      </c>
      <c r="D76" s="29" t="s">
        <v>118</v>
      </c>
      <c r="E76" s="28" t="s">
        <v>244</v>
      </c>
      <c r="F76" s="34" t="s">
        <v>14</v>
      </c>
      <c r="G76" s="28">
        <v>70</v>
      </c>
      <c r="I76" s="24"/>
    </row>
    <row r="77" spans="1:9" x14ac:dyDescent="0.2">
      <c r="A77" s="28">
        <v>68</v>
      </c>
      <c r="B77" s="28" t="s">
        <v>245</v>
      </c>
      <c r="C77" s="28" t="s">
        <v>246</v>
      </c>
      <c r="D77" s="29" t="s">
        <v>118</v>
      </c>
      <c r="E77" s="28" t="s">
        <v>247</v>
      </c>
      <c r="F77" s="34" t="s">
        <v>13</v>
      </c>
      <c r="G77" s="28">
        <v>25</v>
      </c>
      <c r="I77" s="24"/>
    </row>
    <row r="78" spans="1:9" x14ac:dyDescent="0.2">
      <c r="A78" s="28">
        <v>69</v>
      </c>
      <c r="B78" s="28" t="s">
        <v>248</v>
      </c>
      <c r="C78" s="28" t="s">
        <v>249</v>
      </c>
      <c r="D78" s="29" t="s">
        <v>118</v>
      </c>
      <c r="E78" s="28" t="s">
        <v>130</v>
      </c>
      <c r="F78" s="34" t="s">
        <v>15</v>
      </c>
      <c r="G78" s="28">
        <v>43</v>
      </c>
      <c r="I78" s="24"/>
    </row>
    <row r="79" spans="1:9" x14ac:dyDescent="0.2">
      <c r="A79" s="28">
        <v>70</v>
      </c>
      <c r="B79" s="28" t="s">
        <v>82</v>
      </c>
      <c r="C79" s="28" t="s">
        <v>141</v>
      </c>
      <c r="D79" s="29" t="s">
        <v>118</v>
      </c>
      <c r="E79" s="28" t="s">
        <v>247</v>
      </c>
      <c r="F79" s="34" t="s">
        <v>66</v>
      </c>
      <c r="G79" s="28">
        <v>32</v>
      </c>
      <c r="I79" s="24"/>
    </row>
    <row r="80" spans="1:9" ht="15" x14ac:dyDescent="0.25">
      <c r="A80" s="28">
        <v>71</v>
      </c>
      <c r="B80" s="44" t="s">
        <v>89</v>
      </c>
      <c r="C80" s="44" t="s">
        <v>90</v>
      </c>
      <c r="D80" s="45" t="s">
        <v>26</v>
      </c>
      <c r="E80" s="46" t="s">
        <v>232</v>
      </c>
      <c r="F80" s="47" t="s">
        <v>15</v>
      </c>
      <c r="G80" s="28">
        <v>43</v>
      </c>
      <c r="I80" s="24"/>
    </row>
    <row r="81" spans="1:9" x14ac:dyDescent="0.2">
      <c r="A81" s="28">
        <v>72</v>
      </c>
      <c r="B81" s="28" t="s">
        <v>39</v>
      </c>
      <c r="C81" s="28" t="s">
        <v>250</v>
      </c>
      <c r="D81" s="29" t="s">
        <v>26</v>
      </c>
      <c r="E81" s="28" t="s">
        <v>251</v>
      </c>
      <c r="F81" s="34" t="s">
        <v>15</v>
      </c>
      <c r="G81" s="28">
        <v>50</v>
      </c>
      <c r="I81" s="24"/>
    </row>
    <row r="82" spans="1:9" x14ac:dyDescent="0.2">
      <c r="A82" s="28">
        <v>73</v>
      </c>
      <c r="B82" s="35" t="s">
        <v>27</v>
      </c>
      <c r="C82" s="35" t="s">
        <v>20</v>
      </c>
      <c r="D82" s="48" t="s">
        <v>118</v>
      </c>
      <c r="E82" s="35" t="s">
        <v>18</v>
      </c>
      <c r="F82" s="49" t="s">
        <v>14</v>
      </c>
      <c r="G82" s="28">
        <v>76</v>
      </c>
      <c r="I82" s="24"/>
    </row>
    <row r="83" spans="1:9" x14ac:dyDescent="0.2">
      <c r="A83" s="28">
        <v>74</v>
      </c>
      <c r="B83" s="28" t="s">
        <v>252</v>
      </c>
      <c r="C83" s="28" t="s">
        <v>253</v>
      </c>
      <c r="D83" s="29" t="s">
        <v>118</v>
      </c>
      <c r="E83" s="28" t="s">
        <v>254</v>
      </c>
      <c r="F83" s="34" t="s">
        <v>66</v>
      </c>
      <c r="G83" s="28">
        <v>34</v>
      </c>
      <c r="I83" s="24"/>
    </row>
    <row r="84" spans="1:9" x14ac:dyDescent="0.2">
      <c r="A84" s="28">
        <v>75</v>
      </c>
      <c r="B84" s="28" t="s">
        <v>255</v>
      </c>
      <c r="C84" s="28" t="s">
        <v>256</v>
      </c>
      <c r="D84" s="29" t="s">
        <v>26</v>
      </c>
      <c r="E84" s="28" t="s">
        <v>257</v>
      </c>
      <c r="F84" s="34" t="s">
        <v>15</v>
      </c>
      <c r="G84" s="28">
        <v>40</v>
      </c>
      <c r="I84" s="24"/>
    </row>
    <row r="85" spans="1:9" x14ac:dyDescent="0.2">
      <c r="A85" s="28">
        <v>76</v>
      </c>
      <c r="B85" s="28" t="s">
        <v>78</v>
      </c>
      <c r="C85" s="28" t="s">
        <v>258</v>
      </c>
      <c r="D85" s="29" t="s">
        <v>118</v>
      </c>
      <c r="E85" s="28" t="s">
        <v>254</v>
      </c>
      <c r="F85" s="34" t="s">
        <v>14</v>
      </c>
      <c r="G85" s="28">
        <v>41</v>
      </c>
      <c r="I85" s="24"/>
    </row>
    <row r="86" spans="1:9" x14ac:dyDescent="0.2">
      <c r="A86" s="28">
        <v>77</v>
      </c>
      <c r="B86" s="28" t="s">
        <v>49</v>
      </c>
      <c r="C86" s="28" t="s">
        <v>51</v>
      </c>
      <c r="D86" s="29" t="s">
        <v>118</v>
      </c>
      <c r="E86" s="28" t="s">
        <v>169</v>
      </c>
      <c r="F86" s="34" t="s">
        <v>14</v>
      </c>
      <c r="G86" s="28">
        <v>78</v>
      </c>
      <c r="I86" s="24"/>
    </row>
    <row r="87" spans="1:9" x14ac:dyDescent="0.2">
      <c r="A87" s="28">
        <v>78</v>
      </c>
      <c r="B87" s="28" t="s">
        <v>259</v>
      </c>
      <c r="C87" s="28" t="s">
        <v>260</v>
      </c>
      <c r="D87" s="29" t="s">
        <v>118</v>
      </c>
      <c r="E87" s="28" t="s">
        <v>254</v>
      </c>
      <c r="F87" s="34" t="s">
        <v>66</v>
      </c>
      <c r="G87" s="28">
        <v>25</v>
      </c>
      <c r="H87" s="24"/>
      <c r="I87" s="24"/>
    </row>
    <row r="88" spans="1:9" x14ac:dyDescent="0.2">
      <c r="A88" s="28">
        <v>79</v>
      </c>
      <c r="B88" s="28" t="s">
        <v>39</v>
      </c>
      <c r="C88" s="28" t="s">
        <v>261</v>
      </c>
      <c r="D88" s="29" t="s">
        <v>118</v>
      </c>
      <c r="E88" s="28" t="s">
        <v>247</v>
      </c>
      <c r="F88" s="34" t="s">
        <v>66</v>
      </c>
      <c r="G88" s="28">
        <v>32</v>
      </c>
      <c r="H88" s="24"/>
      <c r="I88" s="24"/>
    </row>
    <row r="89" spans="1:9" x14ac:dyDescent="0.2">
      <c r="A89" s="28">
        <v>80</v>
      </c>
      <c r="B89" s="28" t="s">
        <v>109</v>
      </c>
      <c r="C89" s="28" t="s">
        <v>261</v>
      </c>
      <c r="D89" s="29" t="s">
        <v>118</v>
      </c>
      <c r="E89" s="28" t="s">
        <v>247</v>
      </c>
      <c r="F89" s="34" t="s">
        <v>13</v>
      </c>
      <c r="G89" s="28">
        <v>56</v>
      </c>
      <c r="H89" s="24"/>
      <c r="I89" s="24"/>
    </row>
    <row r="90" spans="1:9" x14ac:dyDescent="0.2">
      <c r="A90" s="28">
        <v>81</v>
      </c>
      <c r="B90" s="28" t="s">
        <v>80</v>
      </c>
      <c r="C90" s="28" t="s">
        <v>81</v>
      </c>
      <c r="D90" s="29" t="s">
        <v>19</v>
      </c>
      <c r="E90" s="28" t="s">
        <v>76</v>
      </c>
      <c r="F90" s="34" t="s">
        <v>15</v>
      </c>
      <c r="G90" s="28">
        <v>38</v>
      </c>
      <c r="H90" s="24"/>
      <c r="I90" s="24"/>
    </row>
    <row r="91" spans="1:9" x14ac:dyDescent="0.2">
      <c r="A91" s="28">
        <v>82</v>
      </c>
      <c r="B91" s="28" t="s">
        <v>111</v>
      </c>
      <c r="C91" s="28" t="s">
        <v>112</v>
      </c>
      <c r="D91" s="29" t="s">
        <v>118</v>
      </c>
      <c r="E91" s="28"/>
      <c r="F91" s="34" t="s">
        <v>15</v>
      </c>
      <c r="G91" s="28">
        <v>62</v>
      </c>
      <c r="H91" s="24"/>
      <c r="I91" s="24"/>
    </row>
    <row r="92" spans="1:9" x14ac:dyDescent="0.2">
      <c r="A92" s="28">
        <v>83</v>
      </c>
      <c r="B92" s="28" t="s">
        <v>262</v>
      </c>
      <c r="C92" s="28" t="s">
        <v>263</v>
      </c>
      <c r="D92" s="29" t="s">
        <v>26</v>
      </c>
      <c r="E92" s="28" t="s">
        <v>162</v>
      </c>
      <c r="F92" s="34" t="s">
        <v>13</v>
      </c>
      <c r="G92" s="28">
        <v>38</v>
      </c>
      <c r="H92" s="24"/>
      <c r="I92" s="24"/>
    </row>
    <row r="93" spans="1:9" x14ac:dyDescent="0.2">
      <c r="A93" s="28">
        <v>84</v>
      </c>
      <c r="B93" s="28" t="s">
        <v>28</v>
      </c>
      <c r="C93" s="28" t="s">
        <v>29</v>
      </c>
      <c r="D93" s="29" t="s">
        <v>26</v>
      </c>
      <c r="E93" s="28" t="s">
        <v>16</v>
      </c>
      <c r="F93" s="34" t="s">
        <v>14</v>
      </c>
      <c r="G93" s="28">
        <v>56</v>
      </c>
      <c r="H93" s="24"/>
      <c r="I93" s="24"/>
    </row>
    <row r="94" spans="1:9" x14ac:dyDescent="0.2">
      <c r="A94" s="28">
        <v>85</v>
      </c>
      <c r="B94" s="28" t="s">
        <v>264</v>
      </c>
      <c r="C94" s="28" t="s">
        <v>265</v>
      </c>
      <c r="D94" s="29" t="s">
        <v>118</v>
      </c>
      <c r="E94" s="28" t="s">
        <v>247</v>
      </c>
      <c r="F94" s="34" t="s">
        <v>66</v>
      </c>
      <c r="G94" s="28">
        <v>25</v>
      </c>
      <c r="H94" s="24"/>
      <c r="I94" s="24"/>
    </row>
    <row r="95" spans="1:9" x14ac:dyDescent="0.2">
      <c r="A95" s="28">
        <v>86</v>
      </c>
      <c r="B95" s="28" t="s">
        <v>132</v>
      </c>
      <c r="C95" s="28" t="s">
        <v>266</v>
      </c>
      <c r="D95" s="29" t="s">
        <v>26</v>
      </c>
      <c r="E95" s="28" t="s">
        <v>267</v>
      </c>
      <c r="F95" s="34" t="s">
        <v>13</v>
      </c>
      <c r="G95" s="28">
        <v>23</v>
      </c>
      <c r="H95" s="24"/>
      <c r="I95" s="24"/>
    </row>
    <row r="96" spans="1:9" x14ac:dyDescent="0.2">
      <c r="A96" s="28">
        <v>87</v>
      </c>
      <c r="B96" s="28" t="s">
        <v>268</v>
      </c>
      <c r="C96" s="28" t="s">
        <v>269</v>
      </c>
      <c r="D96" s="29" t="s">
        <v>118</v>
      </c>
      <c r="E96" s="28"/>
      <c r="F96" s="34" t="s">
        <v>14</v>
      </c>
      <c r="G96" s="28">
        <v>69</v>
      </c>
      <c r="H96" s="24"/>
      <c r="I96" s="24"/>
    </row>
    <row r="97" spans="1:9" x14ac:dyDescent="0.2">
      <c r="A97" s="28">
        <v>88</v>
      </c>
      <c r="B97" s="28" t="s">
        <v>270</v>
      </c>
      <c r="C97" s="28" t="s">
        <v>271</v>
      </c>
      <c r="D97" s="29" t="s">
        <v>19</v>
      </c>
      <c r="E97" s="28" t="s">
        <v>146</v>
      </c>
      <c r="F97" s="34" t="s">
        <v>13</v>
      </c>
      <c r="G97" s="28">
        <v>32</v>
      </c>
      <c r="H97" s="24"/>
      <c r="I97" s="24"/>
    </row>
    <row r="98" spans="1:9" x14ac:dyDescent="0.2">
      <c r="A98" s="28">
        <v>89</v>
      </c>
      <c r="B98" s="28" t="s">
        <v>272</v>
      </c>
      <c r="C98" s="28" t="s">
        <v>273</v>
      </c>
      <c r="D98" s="29" t="s">
        <v>118</v>
      </c>
      <c r="E98" s="28" t="s">
        <v>247</v>
      </c>
      <c r="F98" s="34" t="s">
        <v>66</v>
      </c>
      <c r="G98" s="28">
        <v>32</v>
      </c>
    </row>
    <row r="99" spans="1:9" x14ac:dyDescent="0.2">
      <c r="A99" s="28">
        <v>90</v>
      </c>
      <c r="B99" s="28" t="s">
        <v>274</v>
      </c>
      <c r="C99" s="28" t="s">
        <v>64</v>
      </c>
      <c r="D99" s="29" t="s">
        <v>118</v>
      </c>
      <c r="E99" s="28" t="s">
        <v>48</v>
      </c>
      <c r="F99" s="34" t="s">
        <v>14</v>
      </c>
      <c r="G99" s="28">
        <v>58</v>
      </c>
    </row>
    <row r="100" spans="1:9" x14ac:dyDescent="0.2">
      <c r="A100" s="28">
        <v>91</v>
      </c>
      <c r="B100" s="28" t="s">
        <v>39</v>
      </c>
      <c r="C100" s="28" t="s">
        <v>275</v>
      </c>
      <c r="D100" s="29" t="s">
        <v>26</v>
      </c>
      <c r="E100" s="28" t="s">
        <v>267</v>
      </c>
      <c r="F100" s="34" t="s">
        <v>15</v>
      </c>
      <c r="G100" s="28">
        <v>43</v>
      </c>
    </row>
    <row r="101" spans="1:9" x14ac:dyDescent="0.2">
      <c r="A101" s="28">
        <v>92</v>
      </c>
      <c r="B101" s="28" t="s">
        <v>132</v>
      </c>
      <c r="C101" s="28" t="s">
        <v>276</v>
      </c>
      <c r="D101" s="29" t="s">
        <v>26</v>
      </c>
      <c r="E101" s="28" t="s">
        <v>120</v>
      </c>
      <c r="F101" s="34" t="s">
        <v>13</v>
      </c>
      <c r="G101" s="28">
        <v>28</v>
      </c>
    </row>
    <row r="102" spans="1:9" x14ac:dyDescent="0.2">
      <c r="A102" s="28">
        <v>93</v>
      </c>
      <c r="B102" s="28" t="s">
        <v>277</v>
      </c>
      <c r="C102" s="28" t="s">
        <v>278</v>
      </c>
      <c r="D102" s="29" t="s">
        <v>19</v>
      </c>
      <c r="E102" s="28" t="s">
        <v>279</v>
      </c>
      <c r="F102" s="34" t="s">
        <v>14</v>
      </c>
      <c r="G102" s="28">
        <v>59</v>
      </c>
    </row>
    <row r="103" spans="1:9" x14ac:dyDescent="0.2">
      <c r="A103" s="28">
        <v>94</v>
      </c>
      <c r="B103" s="28" t="s">
        <v>41</v>
      </c>
      <c r="C103" s="28" t="s">
        <v>280</v>
      </c>
      <c r="D103" s="29" t="s">
        <v>19</v>
      </c>
      <c r="E103" s="28" t="s">
        <v>279</v>
      </c>
      <c r="F103" s="34" t="s">
        <v>13</v>
      </c>
      <c r="G103" s="28">
        <v>37</v>
      </c>
    </row>
    <row r="104" spans="1:9" x14ac:dyDescent="0.2">
      <c r="A104" s="28">
        <v>95</v>
      </c>
      <c r="B104" s="28" t="s">
        <v>281</v>
      </c>
      <c r="C104" s="28" t="s">
        <v>282</v>
      </c>
      <c r="D104" s="29" t="s">
        <v>19</v>
      </c>
      <c r="E104" s="28" t="s">
        <v>279</v>
      </c>
      <c r="F104" s="34" t="s">
        <v>15</v>
      </c>
      <c r="G104" s="28">
        <v>39</v>
      </c>
    </row>
    <row r="105" spans="1:9" x14ac:dyDescent="0.2">
      <c r="A105" s="28">
        <v>96</v>
      </c>
      <c r="B105" s="28" t="s">
        <v>283</v>
      </c>
      <c r="C105" s="28" t="s">
        <v>284</v>
      </c>
      <c r="D105" s="29" t="s">
        <v>19</v>
      </c>
      <c r="E105" s="28" t="s">
        <v>279</v>
      </c>
      <c r="F105" s="34" t="s">
        <v>15</v>
      </c>
      <c r="G105" s="28">
        <v>38</v>
      </c>
    </row>
    <row r="106" spans="1:9" x14ac:dyDescent="0.2">
      <c r="A106" s="28">
        <v>97</v>
      </c>
      <c r="B106" s="28" t="s">
        <v>167</v>
      </c>
      <c r="C106" s="28" t="s">
        <v>139</v>
      </c>
      <c r="D106" s="29" t="s">
        <v>19</v>
      </c>
      <c r="E106" s="28" t="s">
        <v>203</v>
      </c>
      <c r="F106" s="34" t="s">
        <v>14</v>
      </c>
      <c r="G106" s="28">
        <v>54</v>
      </c>
    </row>
    <row r="107" spans="1:9" x14ac:dyDescent="0.2">
      <c r="A107" s="28">
        <v>98</v>
      </c>
      <c r="B107" s="28" t="s">
        <v>84</v>
      </c>
      <c r="C107" s="28" t="s">
        <v>285</v>
      </c>
      <c r="D107" s="29" t="s">
        <v>26</v>
      </c>
      <c r="E107" s="28" t="s">
        <v>286</v>
      </c>
      <c r="F107" s="34" t="s">
        <v>14</v>
      </c>
      <c r="G107" s="28">
        <v>48</v>
      </c>
    </row>
    <row r="108" spans="1:9" x14ac:dyDescent="0.2">
      <c r="A108" s="28">
        <v>99</v>
      </c>
      <c r="B108" s="28" t="s">
        <v>56</v>
      </c>
      <c r="C108" s="28" t="s">
        <v>287</v>
      </c>
      <c r="D108" s="29" t="s">
        <v>118</v>
      </c>
      <c r="E108" s="28" t="s">
        <v>130</v>
      </c>
      <c r="F108" s="34" t="s">
        <v>15</v>
      </c>
      <c r="G108" s="28">
        <v>42</v>
      </c>
    </row>
    <row r="109" spans="1:9" x14ac:dyDescent="0.2">
      <c r="A109" s="28">
        <v>100</v>
      </c>
      <c r="B109" s="28" t="s">
        <v>270</v>
      </c>
      <c r="C109" s="28" t="s">
        <v>288</v>
      </c>
      <c r="D109" s="29" t="s">
        <v>26</v>
      </c>
      <c r="E109" s="28" t="s">
        <v>286</v>
      </c>
      <c r="F109" s="34" t="s">
        <v>13</v>
      </c>
      <c r="G109" s="28">
        <v>27</v>
      </c>
    </row>
    <row r="110" spans="1:9" x14ac:dyDescent="0.2">
      <c r="A110" s="28">
        <v>101</v>
      </c>
      <c r="B110" s="28" t="s">
        <v>57</v>
      </c>
      <c r="C110" s="28" t="s">
        <v>289</v>
      </c>
      <c r="D110" s="29" t="s">
        <v>19</v>
      </c>
      <c r="E110" s="28" t="s">
        <v>279</v>
      </c>
      <c r="F110" s="34" t="s">
        <v>15</v>
      </c>
      <c r="G110" s="28">
        <v>35</v>
      </c>
    </row>
    <row r="111" spans="1:9" x14ac:dyDescent="0.2">
      <c r="A111" s="28">
        <v>102</v>
      </c>
      <c r="B111" s="28" t="s">
        <v>82</v>
      </c>
      <c r="C111" s="28" t="s">
        <v>290</v>
      </c>
      <c r="D111" s="29" t="s">
        <v>19</v>
      </c>
      <c r="E111" s="28" t="s">
        <v>279</v>
      </c>
      <c r="F111" s="34" t="s">
        <v>15</v>
      </c>
      <c r="G111" s="28">
        <v>37</v>
      </c>
    </row>
    <row r="112" spans="1:9" x14ac:dyDescent="0.2">
      <c r="A112" s="28">
        <v>103</v>
      </c>
      <c r="B112" s="28" t="s">
        <v>109</v>
      </c>
      <c r="C112" s="28" t="s">
        <v>110</v>
      </c>
      <c r="D112" s="29" t="s">
        <v>26</v>
      </c>
      <c r="E112" s="28" t="s">
        <v>43</v>
      </c>
      <c r="F112" s="34" t="s">
        <v>14</v>
      </c>
      <c r="G112" s="28">
        <v>52</v>
      </c>
    </row>
    <row r="113" spans="1:7" x14ac:dyDescent="0.2">
      <c r="A113" s="28">
        <v>104</v>
      </c>
      <c r="B113" s="28" t="s">
        <v>291</v>
      </c>
      <c r="C113" s="28" t="s">
        <v>292</v>
      </c>
      <c r="D113" s="29" t="s">
        <v>118</v>
      </c>
      <c r="E113" s="28" t="s">
        <v>293</v>
      </c>
      <c r="F113" s="34" t="s">
        <v>15</v>
      </c>
      <c r="G113" s="28">
        <v>51</v>
      </c>
    </row>
    <row r="114" spans="1:7" x14ac:dyDescent="0.2">
      <c r="A114" s="28">
        <v>105</v>
      </c>
      <c r="B114" s="28" t="s">
        <v>294</v>
      </c>
      <c r="C114" s="28" t="s">
        <v>295</v>
      </c>
      <c r="D114" s="29" t="s">
        <v>26</v>
      </c>
      <c r="E114" s="28" t="s">
        <v>286</v>
      </c>
      <c r="F114" s="34" t="s">
        <v>15</v>
      </c>
      <c r="G114" s="28">
        <v>39</v>
      </c>
    </row>
    <row r="115" spans="1:7" x14ac:dyDescent="0.2">
      <c r="A115" s="28">
        <v>106</v>
      </c>
      <c r="B115" s="28" t="s">
        <v>296</v>
      </c>
      <c r="C115" s="28" t="s">
        <v>297</v>
      </c>
      <c r="D115" s="29" t="s">
        <v>19</v>
      </c>
      <c r="E115" s="28" t="s">
        <v>279</v>
      </c>
      <c r="F115" s="34" t="s">
        <v>15</v>
      </c>
      <c r="G115" s="28">
        <v>40</v>
      </c>
    </row>
    <row r="116" spans="1:7" x14ac:dyDescent="0.2">
      <c r="A116" s="28">
        <v>107</v>
      </c>
      <c r="B116" s="28" t="s">
        <v>135</v>
      </c>
      <c r="C116" s="28" t="s">
        <v>298</v>
      </c>
      <c r="D116" s="29" t="s">
        <v>19</v>
      </c>
      <c r="E116" s="28" t="s">
        <v>279</v>
      </c>
      <c r="F116" s="34" t="s">
        <v>13</v>
      </c>
      <c r="G116" s="28">
        <v>26</v>
      </c>
    </row>
    <row r="117" spans="1:7" x14ac:dyDescent="0.2">
      <c r="A117" s="28">
        <v>108</v>
      </c>
      <c r="B117" s="28" t="s">
        <v>299</v>
      </c>
      <c r="C117" s="28" t="s">
        <v>300</v>
      </c>
      <c r="D117" s="29" t="s">
        <v>19</v>
      </c>
      <c r="E117" s="28" t="s">
        <v>279</v>
      </c>
      <c r="F117" s="34" t="s">
        <v>15</v>
      </c>
      <c r="G117" s="28">
        <v>41</v>
      </c>
    </row>
    <row r="118" spans="1:7" x14ac:dyDescent="0.2">
      <c r="A118" s="28">
        <v>109</v>
      </c>
      <c r="B118" s="28" t="s">
        <v>301</v>
      </c>
      <c r="C118" s="28" t="s">
        <v>302</v>
      </c>
      <c r="D118" s="29" t="s">
        <v>26</v>
      </c>
      <c r="E118" s="28" t="s">
        <v>175</v>
      </c>
      <c r="F118" s="34" t="s">
        <v>13</v>
      </c>
      <c r="G118" s="28">
        <v>34</v>
      </c>
    </row>
    <row r="119" spans="1:7" x14ac:dyDescent="0.2">
      <c r="A119" s="28">
        <v>110</v>
      </c>
      <c r="B119" s="28" t="s">
        <v>303</v>
      </c>
      <c r="C119" s="28" t="s">
        <v>445</v>
      </c>
      <c r="D119" s="29" t="s">
        <v>118</v>
      </c>
      <c r="E119" s="28" t="s">
        <v>18</v>
      </c>
      <c r="F119" s="34" t="s">
        <v>15</v>
      </c>
      <c r="G119" s="28">
        <v>66</v>
      </c>
    </row>
    <row r="120" spans="1:7" x14ac:dyDescent="0.2">
      <c r="A120" s="28">
        <v>111</v>
      </c>
      <c r="B120" s="28" t="s">
        <v>67</v>
      </c>
      <c r="C120" s="28" t="s">
        <v>304</v>
      </c>
      <c r="D120" s="29" t="s">
        <v>118</v>
      </c>
      <c r="E120" s="28" t="s">
        <v>130</v>
      </c>
      <c r="F120" s="34" t="s">
        <v>14</v>
      </c>
      <c r="G120" s="28">
        <v>40</v>
      </c>
    </row>
    <row r="121" spans="1:7" x14ac:dyDescent="0.2">
      <c r="A121" s="28">
        <v>112</v>
      </c>
      <c r="B121" s="28" t="s">
        <v>305</v>
      </c>
      <c r="C121" s="28" t="s">
        <v>306</v>
      </c>
      <c r="D121" s="29" t="s">
        <v>118</v>
      </c>
      <c r="E121" s="28" t="s">
        <v>293</v>
      </c>
      <c r="F121" s="34" t="s">
        <v>13</v>
      </c>
      <c r="G121" s="28">
        <v>24</v>
      </c>
    </row>
    <row r="122" spans="1:7" x14ac:dyDescent="0.2">
      <c r="A122" s="28">
        <v>113</v>
      </c>
      <c r="B122" s="28" t="s">
        <v>119</v>
      </c>
      <c r="C122" s="28" t="s">
        <v>307</v>
      </c>
      <c r="D122" s="29" t="s">
        <v>118</v>
      </c>
      <c r="E122" s="28" t="s">
        <v>293</v>
      </c>
      <c r="F122" s="34" t="s">
        <v>15</v>
      </c>
      <c r="G122" s="28">
        <v>52</v>
      </c>
    </row>
    <row r="123" spans="1:7" x14ac:dyDescent="0.2">
      <c r="A123" s="28">
        <v>114</v>
      </c>
      <c r="B123" s="28" t="s">
        <v>308</v>
      </c>
      <c r="C123" s="28" t="s">
        <v>245</v>
      </c>
      <c r="D123" s="29" t="s">
        <v>19</v>
      </c>
      <c r="E123" s="28" t="s">
        <v>279</v>
      </c>
      <c r="F123" s="34" t="s">
        <v>15</v>
      </c>
      <c r="G123" s="28">
        <v>25</v>
      </c>
    </row>
    <row r="124" spans="1:7" x14ac:dyDescent="0.2">
      <c r="A124" s="28">
        <v>115</v>
      </c>
      <c r="B124" s="28" t="s">
        <v>241</v>
      </c>
      <c r="C124" s="28" t="s">
        <v>309</v>
      </c>
      <c r="D124" s="29" t="s">
        <v>118</v>
      </c>
      <c r="E124" s="28" t="s">
        <v>130</v>
      </c>
      <c r="F124" s="34" t="s">
        <v>66</v>
      </c>
      <c r="G124" s="28">
        <v>26</v>
      </c>
    </row>
    <row r="125" spans="1:7" x14ac:dyDescent="0.2">
      <c r="A125" s="28">
        <v>116</v>
      </c>
      <c r="B125" s="28" t="s">
        <v>135</v>
      </c>
      <c r="C125" s="28" t="s">
        <v>310</v>
      </c>
      <c r="D125" s="29" t="s">
        <v>26</v>
      </c>
      <c r="E125" s="28" t="s">
        <v>175</v>
      </c>
      <c r="F125" s="34" t="s">
        <v>13</v>
      </c>
      <c r="G125" s="28">
        <v>22</v>
      </c>
    </row>
    <row r="126" spans="1:7" x14ac:dyDescent="0.2">
      <c r="A126" s="28">
        <v>117</v>
      </c>
      <c r="B126" s="28" t="s">
        <v>311</v>
      </c>
      <c r="C126" s="28" t="s">
        <v>312</v>
      </c>
      <c r="D126" s="29" t="s">
        <v>19</v>
      </c>
      <c r="E126" s="28" t="s">
        <v>279</v>
      </c>
      <c r="F126" s="34" t="s">
        <v>66</v>
      </c>
      <c r="G126" s="28">
        <v>34</v>
      </c>
    </row>
    <row r="127" spans="1:7" x14ac:dyDescent="0.2">
      <c r="A127" s="28">
        <v>118</v>
      </c>
      <c r="B127" s="28" t="s">
        <v>77</v>
      </c>
      <c r="C127" s="28" t="s">
        <v>313</v>
      </c>
      <c r="D127" s="29" t="s">
        <v>26</v>
      </c>
      <c r="E127" s="28" t="s">
        <v>43</v>
      </c>
      <c r="F127" s="34" t="s">
        <v>14</v>
      </c>
      <c r="G127" s="28">
        <v>44</v>
      </c>
    </row>
    <row r="128" spans="1:7" x14ac:dyDescent="0.2">
      <c r="A128" s="28">
        <v>119</v>
      </c>
      <c r="B128" s="28" t="s">
        <v>314</v>
      </c>
      <c r="C128" s="28" t="s">
        <v>315</v>
      </c>
      <c r="D128" s="29" t="s">
        <v>19</v>
      </c>
      <c r="E128" s="28" t="s">
        <v>279</v>
      </c>
      <c r="F128" s="34" t="s">
        <v>15</v>
      </c>
      <c r="G128" s="28">
        <v>24</v>
      </c>
    </row>
    <row r="129" spans="1:7" x14ac:dyDescent="0.2">
      <c r="A129" s="28">
        <v>120</v>
      </c>
      <c r="B129" s="28" t="s">
        <v>39</v>
      </c>
      <c r="C129" s="28" t="s">
        <v>316</v>
      </c>
      <c r="D129" s="29" t="s">
        <v>118</v>
      </c>
      <c r="E129" s="28" t="s">
        <v>130</v>
      </c>
      <c r="F129" s="34" t="s">
        <v>66</v>
      </c>
      <c r="G129" s="28">
        <v>25</v>
      </c>
    </row>
    <row r="130" spans="1:7" x14ac:dyDescent="0.2">
      <c r="A130" s="28">
        <v>121</v>
      </c>
      <c r="B130" s="28" t="s">
        <v>170</v>
      </c>
      <c r="C130" s="28" t="s">
        <v>316</v>
      </c>
      <c r="D130" s="29" t="s">
        <v>118</v>
      </c>
      <c r="E130" s="28" t="s">
        <v>130</v>
      </c>
      <c r="F130" s="34" t="s">
        <v>13</v>
      </c>
      <c r="G130" s="28">
        <v>29</v>
      </c>
    </row>
    <row r="131" spans="1:7" x14ac:dyDescent="0.2">
      <c r="A131" s="28">
        <v>122</v>
      </c>
      <c r="B131" s="28" t="s">
        <v>317</v>
      </c>
      <c r="C131" s="28" t="s">
        <v>318</v>
      </c>
      <c r="D131" s="29" t="s">
        <v>118</v>
      </c>
      <c r="E131" s="28" t="s">
        <v>130</v>
      </c>
      <c r="F131" s="34" t="s">
        <v>15</v>
      </c>
      <c r="G131" s="28">
        <v>40</v>
      </c>
    </row>
    <row r="132" spans="1:7" x14ac:dyDescent="0.2">
      <c r="A132" s="28">
        <v>123</v>
      </c>
      <c r="B132" s="28" t="s">
        <v>319</v>
      </c>
      <c r="C132" s="28" t="s">
        <v>74</v>
      </c>
      <c r="D132" s="29" t="s">
        <v>118</v>
      </c>
      <c r="E132" s="28" t="s">
        <v>320</v>
      </c>
      <c r="F132" s="34" t="s">
        <v>13</v>
      </c>
      <c r="G132" s="28">
        <v>40</v>
      </c>
    </row>
    <row r="133" spans="1:7" x14ac:dyDescent="0.2">
      <c r="A133" s="28">
        <v>124</v>
      </c>
      <c r="B133" s="28" t="s">
        <v>321</v>
      </c>
      <c r="C133" s="28" t="s">
        <v>322</v>
      </c>
      <c r="D133" s="29" t="s">
        <v>118</v>
      </c>
      <c r="E133" s="28" t="s">
        <v>130</v>
      </c>
      <c r="F133" s="34" t="s">
        <v>13</v>
      </c>
      <c r="G133" s="28">
        <v>39</v>
      </c>
    </row>
    <row r="134" spans="1:7" x14ac:dyDescent="0.2">
      <c r="A134" s="28">
        <v>125</v>
      </c>
      <c r="B134" s="28" t="s">
        <v>135</v>
      </c>
      <c r="C134" s="28" t="s">
        <v>136</v>
      </c>
      <c r="D134" s="29" t="s">
        <v>118</v>
      </c>
      <c r="E134" s="28" t="s">
        <v>130</v>
      </c>
      <c r="F134" s="34" t="s">
        <v>13</v>
      </c>
      <c r="G134" s="28">
        <v>28</v>
      </c>
    </row>
    <row r="135" spans="1:7" x14ac:dyDescent="0.2">
      <c r="A135" s="28">
        <v>126</v>
      </c>
      <c r="B135" s="28" t="s">
        <v>261</v>
      </c>
      <c r="C135" s="28" t="s">
        <v>323</v>
      </c>
      <c r="D135" s="29" t="s">
        <v>26</v>
      </c>
      <c r="E135" s="28" t="s">
        <v>286</v>
      </c>
      <c r="F135" s="34" t="s">
        <v>13</v>
      </c>
      <c r="G135" s="28">
        <v>34</v>
      </c>
    </row>
    <row r="136" spans="1:7" ht="15" x14ac:dyDescent="0.25">
      <c r="A136" s="28">
        <v>127</v>
      </c>
      <c r="B136" s="28" t="s">
        <v>87</v>
      </c>
      <c r="C136" s="28" t="s">
        <v>324</v>
      </c>
      <c r="D136" s="29" t="s">
        <v>26</v>
      </c>
      <c r="E136" s="39" t="s">
        <v>325</v>
      </c>
      <c r="F136" s="34" t="s">
        <v>14</v>
      </c>
      <c r="G136" s="28">
        <v>61</v>
      </c>
    </row>
    <row r="137" spans="1:7" x14ac:dyDescent="0.2">
      <c r="A137" s="28">
        <v>128</v>
      </c>
      <c r="B137" s="28" t="s">
        <v>25</v>
      </c>
      <c r="C137" s="28" t="s">
        <v>31</v>
      </c>
      <c r="D137" s="29" t="s">
        <v>26</v>
      </c>
      <c r="E137" s="28" t="s">
        <v>286</v>
      </c>
      <c r="F137" s="34" t="s">
        <v>14</v>
      </c>
      <c r="G137" s="28">
        <v>41</v>
      </c>
    </row>
    <row r="138" spans="1:7" x14ac:dyDescent="0.2">
      <c r="A138" s="28">
        <v>129</v>
      </c>
      <c r="B138" s="28" t="s">
        <v>326</v>
      </c>
      <c r="C138" s="28" t="s">
        <v>327</v>
      </c>
      <c r="D138" s="29" t="s">
        <v>118</v>
      </c>
      <c r="E138" s="28" t="s">
        <v>293</v>
      </c>
      <c r="F138" s="34" t="s">
        <v>13</v>
      </c>
      <c r="G138" s="28">
        <v>29</v>
      </c>
    </row>
    <row r="139" spans="1:7" x14ac:dyDescent="0.2">
      <c r="A139" s="28">
        <v>130</v>
      </c>
      <c r="B139" s="28" t="s">
        <v>328</v>
      </c>
      <c r="C139" s="28" t="s">
        <v>329</v>
      </c>
      <c r="D139" s="29" t="s">
        <v>118</v>
      </c>
      <c r="E139" s="28" t="s">
        <v>130</v>
      </c>
      <c r="F139" s="34" t="s">
        <v>15</v>
      </c>
      <c r="G139" s="28">
        <v>37</v>
      </c>
    </row>
    <row r="140" spans="1:7" x14ac:dyDescent="0.2">
      <c r="A140" s="28">
        <v>131</v>
      </c>
      <c r="B140" s="28" t="s">
        <v>41</v>
      </c>
      <c r="C140" s="28" t="s">
        <v>40</v>
      </c>
      <c r="D140" s="29"/>
      <c r="E140" s="28"/>
      <c r="F140" s="34" t="s">
        <v>13</v>
      </c>
      <c r="G140" s="28">
        <v>25</v>
      </c>
    </row>
    <row r="141" spans="1:7" ht="15" x14ac:dyDescent="0.25">
      <c r="A141" s="28">
        <v>132</v>
      </c>
      <c r="B141" s="28" t="s">
        <v>121</v>
      </c>
      <c r="C141" s="28" t="s">
        <v>122</v>
      </c>
      <c r="D141" s="29" t="s">
        <v>26</v>
      </c>
      <c r="E141" s="39" t="s">
        <v>330</v>
      </c>
      <c r="F141" s="34" t="s">
        <v>14</v>
      </c>
      <c r="G141" s="28">
        <v>44</v>
      </c>
    </row>
    <row r="142" spans="1:7" x14ac:dyDescent="0.2">
      <c r="A142" s="28">
        <v>133</v>
      </c>
      <c r="B142" s="28" t="s">
        <v>71</v>
      </c>
      <c r="C142" s="28" t="s">
        <v>331</v>
      </c>
      <c r="D142" s="29" t="s">
        <v>118</v>
      </c>
      <c r="E142" s="28" t="s">
        <v>293</v>
      </c>
      <c r="F142" s="34" t="s">
        <v>13</v>
      </c>
      <c r="G142" s="28">
        <v>29</v>
      </c>
    </row>
    <row r="143" spans="1:7" x14ac:dyDescent="0.2">
      <c r="A143" s="28">
        <v>134</v>
      </c>
      <c r="B143" s="28" t="s">
        <v>294</v>
      </c>
      <c r="C143" s="28" t="s">
        <v>331</v>
      </c>
      <c r="D143" s="29" t="s">
        <v>118</v>
      </c>
      <c r="E143" s="28" t="s">
        <v>293</v>
      </c>
      <c r="F143" s="34" t="s">
        <v>66</v>
      </c>
      <c r="G143" s="28">
        <v>23</v>
      </c>
    </row>
    <row r="144" spans="1:7" ht="15" x14ac:dyDescent="0.25">
      <c r="A144" s="28">
        <v>135</v>
      </c>
      <c r="B144" s="28" t="s">
        <v>79</v>
      </c>
      <c r="C144" s="28" t="s">
        <v>332</v>
      </c>
      <c r="D144" s="29" t="s">
        <v>26</v>
      </c>
      <c r="E144" s="39" t="s">
        <v>43</v>
      </c>
      <c r="F144" s="34" t="s">
        <v>13</v>
      </c>
      <c r="G144" s="28">
        <v>29</v>
      </c>
    </row>
    <row r="145" spans="1:7" x14ac:dyDescent="0.2">
      <c r="A145" s="28">
        <v>136</v>
      </c>
      <c r="B145" s="28" t="s">
        <v>335</v>
      </c>
      <c r="C145" s="28" t="s">
        <v>336</v>
      </c>
      <c r="D145" s="29" t="s">
        <v>17</v>
      </c>
      <c r="E145" s="28" t="s">
        <v>337</v>
      </c>
      <c r="F145" s="34" t="s">
        <v>15</v>
      </c>
      <c r="G145" s="28">
        <v>37</v>
      </c>
    </row>
    <row r="146" spans="1:7" x14ac:dyDescent="0.2">
      <c r="A146" s="28">
        <v>137</v>
      </c>
      <c r="B146" s="28" t="s">
        <v>125</v>
      </c>
      <c r="C146" s="28" t="s">
        <v>126</v>
      </c>
      <c r="D146" s="29" t="s">
        <v>26</v>
      </c>
      <c r="E146" s="28" t="s">
        <v>143</v>
      </c>
      <c r="F146" s="34" t="s">
        <v>14</v>
      </c>
      <c r="G146" s="28">
        <v>45</v>
      </c>
    </row>
    <row r="147" spans="1:7" ht="15" x14ac:dyDescent="0.25">
      <c r="A147" s="28">
        <v>138</v>
      </c>
      <c r="B147" s="28" t="s">
        <v>52</v>
      </c>
      <c r="C147" s="28" t="s">
        <v>133</v>
      </c>
      <c r="D147" s="29" t="s">
        <v>26</v>
      </c>
      <c r="E147" s="39" t="s">
        <v>43</v>
      </c>
      <c r="F147" s="34" t="s">
        <v>14</v>
      </c>
      <c r="G147" s="28">
        <v>45</v>
      </c>
    </row>
    <row r="148" spans="1:7" x14ac:dyDescent="0.2">
      <c r="A148" s="28">
        <v>139</v>
      </c>
      <c r="B148" s="28" t="s">
        <v>71</v>
      </c>
      <c r="C148" s="28" t="s">
        <v>345</v>
      </c>
      <c r="D148" s="29" t="s">
        <v>118</v>
      </c>
      <c r="E148" s="28" t="s">
        <v>346</v>
      </c>
      <c r="F148" s="34" t="s">
        <v>14</v>
      </c>
      <c r="G148" s="28">
        <v>42</v>
      </c>
    </row>
    <row r="149" spans="1:7" x14ac:dyDescent="0.2">
      <c r="A149" s="28">
        <v>140</v>
      </c>
      <c r="B149" s="28" t="s">
        <v>348</v>
      </c>
      <c r="C149" s="28" t="s">
        <v>134</v>
      </c>
      <c r="D149" s="29" t="s">
        <v>26</v>
      </c>
      <c r="E149" s="28" t="s">
        <v>143</v>
      </c>
      <c r="F149" s="34" t="s">
        <v>15</v>
      </c>
      <c r="G149" s="28">
        <v>55</v>
      </c>
    </row>
    <row r="150" spans="1:7" x14ac:dyDescent="0.2">
      <c r="A150" s="28">
        <v>141</v>
      </c>
      <c r="B150" s="28" t="s">
        <v>82</v>
      </c>
      <c r="C150" s="28" t="s">
        <v>134</v>
      </c>
      <c r="D150" s="29" t="s">
        <v>17</v>
      </c>
      <c r="E150" s="28" t="s">
        <v>130</v>
      </c>
      <c r="F150" s="34" t="s">
        <v>15</v>
      </c>
      <c r="G150" s="28">
        <v>50</v>
      </c>
    </row>
    <row r="151" spans="1:7" ht="15" x14ac:dyDescent="0.25">
      <c r="A151" s="28">
        <v>142</v>
      </c>
      <c r="B151" s="39" t="s">
        <v>351</v>
      </c>
      <c r="C151" s="39" t="s">
        <v>352</v>
      </c>
      <c r="D151" s="29" t="s">
        <v>26</v>
      </c>
      <c r="E151" s="39" t="s">
        <v>43</v>
      </c>
      <c r="F151" s="34" t="s">
        <v>14</v>
      </c>
      <c r="G151" s="28">
        <v>45</v>
      </c>
    </row>
    <row r="152" spans="1:7" ht="15" x14ac:dyDescent="0.25">
      <c r="A152" s="28">
        <v>143</v>
      </c>
      <c r="B152" s="39" t="s">
        <v>353</v>
      </c>
      <c r="C152" s="39" t="s">
        <v>42</v>
      </c>
      <c r="D152" s="29" t="s">
        <v>118</v>
      </c>
      <c r="E152" s="39" t="s">
        <v>354</v>
      </c>
      <c r="F152" s="34" t="s">
        <v>14</v>
      </c>
      <c r="G152" s="28">
        <v>63</v>
      </c>
    </row>
    <row r="153" spans="1:7" x14ac:dyDescent="0.2">
      <c r="A153" s="28">
        <v>144</v>
      </c>
      <c r="B153" s="28" t="s">
        <v>355</v>
      </c>
      <c r="C153" s="28" t="s">
        <v>356</v>
      </c>
      <c r="D153" s="29" t="s">
        <v>17</v>
      </c>
      <c r="E153" s="28" t="s">
        <v>357</v>
      </c>
      <c r="F153" s="34" t="s">
        <v>13</v>
      </c>
      <c r="G153" s="28">
        <v>24</v>
      </c>
    </row>
    <row r="154" spans="1:7" x14ac:dyDescent="0.2">
      <c r="A154" s="28">
        <v>145</v>
      </c>
      <c r="B154" s="28" t="s">
        <v>358</v>
      </c>
      <c r="C154" s="28" t="s">
        <v>359</v>
      </c>
      <c r="D154" s="29" t="s">
        <v>17</v>
      </c>
      <c r="E154" s="28" t="s">
        <v>360</v>
      </c>
      <c r="F154" s="34" t="s">
        <v>66</v>
      </c>
      <c r="G154" s="28">
        <v>28</v>
      </c>
    </row>
    <row r="155" spans="1:7" x14ac:dyDescent="0.2">
      <c r="A155" s="28">
        <v>146</v>
      </c>
      <c r="B155" s="28" t="s">
        <v>361</v>
      </c>
      <c r="C155" s="28" t="s">
        <v>362</v>
      </c>
      <c r="D155" s="29" t="s">
        <v>26</v>
      </c>
      <c r="E155" s="28" t="s">
        <v>143</v>
      </c>
      <c r="F155" s="34" t="s">
        <v>14</v>
      </c>
      <c r="G155" s="28">
        <v>57</v>
      </c>
    </row>
    <row r="156" spans="1:7" x14ac:dyDescent="0.2">
      <c r="A156" s="28">
        <v>147</v>
      </c>
      <c r="B156" s="28" t="s">
        <v>363</v>
      </c>
      <c r="C156" s="28" t="s">
        <v>98</v>
      </c>
      <c r="D156" s="29" t="s">
        <v>17</v>
      </c>
      <c r="E156" s="28" t="s">
        <v>337</v>
      </c>
      <c r="F156" s="34" t="s">
        <v>14</v>
      </c>
      <c r="G156" s="28">
        <v>40</v>
      </c>
    </row>
    <row r="157" spans="1:7" x14ac:dyDescent="0.2">
      <c r="A157" s="28">
        <v>148</v>
      </c>
      <c r="B157" s="28" t="s">
        <v>160</v>
      </c>
      <c r="C157" s="28" t="s">
        <v>364</v>
      </c>
      <c r="D157" s="29" t="s">
        <v>17</v>
      </c>
      <c r="E157" s="28" t="s">
        <v>365</v>
      </c>
      <c r="F157" s="34" t="s">
        <v>14</v>
      </c>
      <c r="G157" s="28">
        <v>54</v>
      </c>
    </row>
    <row r="158" spans="1:7" x14ac:dyDescent="0.2">
      <c r="A158" s="28">
        <v>149</v>
      </c>
      <c r="B158" s="28" t="s">
        <v>160</v>
      </c>
      <c r="C158" s="28" t="s">
        <v>366</v>
      </c>
      <c r="D158" s="29" t="s">
        <v>17</v>
      </c>
      <c r="E158" s="28" t="s">
        <v>337</v>
      </c>
      <c r="F158" s="34" t="s">
        <v>14</v>
      </c>
      <c r="G158" s="28">
        <v>62</v>
      </c>
    </row>
    <row r="159" spans="1:7" x14ac:dyDescent="0.2">
      <c r="A159" s="28">
        <v>150</v>
      </c>
      <c r="B159" s="28" t="s">
        <v>41</v>
      </c>
      <c r="C159" s="28" t="s">
        <v>367</v>
      </c>
      <c r="D159" s="29" t="s">
        <v>26</v>
      </c>
      <c r="E159" s="28" t="s">
        <v>143</v>
      </c>
      <c r="F159" s="34" t="s">
        <v>14</v>
      </c>
      <c r="G159" s="28">
        <v>43</v>
      </c>
    </row>
    <row r="160" spans="1:7" x14ac:dyDescent="0.2">
      <c r="A160" s="28">
        <v>151</v>
      </c>
      <c r="B160" s="28" t="s">
        <v>84</v>
      </c>
      <c r="C160" s="28" t="s">
        <v>368</v>
      </c>
      <c r="D160" s="29" t="s">
        <v>17</v>
      </c>
      <c r="E160" s="28"/>
      <c r="F160" s="34" t="s">
        <v>13</v>
      </c>
      <c r="G160" s="28">
        <v>36</v>
      </c>
    </row>
    <row r="161" spans="1:7" x14ac:dyDescent="0.2">
      <c r="A161" s="28">
        <v>152</v>
      </c>
      <c r="B161" s="28" t="s">
        <v>101</v>
      </c>
      <c r="C161" s="28" t="s">
        <v>102</v>
      </c>
      <c r="D161" s="29" t="s">
        <v>17</v>
      </c>
      <c r="E161" s="28" t="s">
        <v>337</v>
      </c>
      <c r="F161" s="34" t="s">
        <v>14</v>
      </c>
      <c r="G161" s="28">
        <v>50</v>
      </c>
    </row>
    <row r="162" spans="1:7" x14ac:dyDescent="0.2">
      <c r="A162" s="28">
        <v>153</v>
      </c>
      <c r="B162" s="28" t="s">
        <v>25</v>
      </c>
      <c r="C162" s="28" t="s">
        <v>369</v>
      </c>
      <c r="D162" s="29" t="s">
        <v>17</v>
      </c>
      <c r="E162" s="28" t="s">
        <v>337</v>
      </c>
      <c r="F162" s="34" t="s">
        <v>13</v>
      </c>
      <c r="G162" s="28">
        <v>25</v>
      </c>
    </row>
    <row r="163" spans="1:7" x14ac:dyDescent="0.2">
      <c r="A163" s="28">
        <v>154</v>
      </c>
      <c r="B163" s="28" t="s">
        <v>370</v>
      </c>
      <c r="C163" s="28" t="s">
        <v>371</v>
      </c>
      <c r="D163" s="29" t="s">
        <v>17</v>
      </c>
      <c r="E163" s="28" t="s">
        <v>372</v>
      </c>
      <c r="F163" s="34" t="s">
        <v>15</v>
      </c>
      <c r="G163" s="28">
        <v>44</v>
      </c>
    </row>
    <row r="164" spans="1:7" x14ac:dyDescent="0.2">
      <c r="A164" s="28">
        <v>155</v>
      </c>
      <c r="B164" s="28" t="s">
        <v>373</v>
      </c>
      <c r="C164" s="28" t="s">
        <v>371</v>
      </c>
      <c r="D164" s="29" t="s">
        <v>17</v>
      </c>
      <c r="E164" s="28" t="s">
        <v>372</v>
      </c>
      <c r="F164" s="34" t="s">
        <v>15</v>
      </c>
      <c r="G164" s="28">
        <v>41</v>
      </c>
    </row>
    <row r="165" spans="1:7" x14ac:dyDescent="0.2">
      <c r="A165" s="28">
        <v>156</v>
      </c>
      <c r="B165" s="28" t="s">
        <v>374</v>
      </c>
      <c r="C165" s="28" t="s">
        <v>375</v>
      </c>
      <c r="D165" s="29" t="s">
        <v>17</v>
      </c>
      <c r="E165" s="28" t="s">
        <v>372</v>
      </c>
      <c r="F165" s="34" t="s">
        <v>66</v>
      </c>
      <c r="G165" s="28">
        <v>34</v>
      </c>
    </row>
    <row r="166" spans="1:7" ht="15" x14ac:dyDescent="0.25">
      <c r="A166" s="28">
        <v>157</v>
      </c>
      <c r="B166" s="28" t="s">
        <v>44</v>
      </c>
      <c r="C166" s="28" t="s">
        <v>58</v>
      </c>
      <c r="D166" s="29" t="s">
        <v>26</v>
      </c>
      <c r="E166" s="39" t="s">
        <v>43</v>
      </c>
      <c r="F166" s="34" t="s">
        <v>15</v>
      </c>
      <c r="G166" s="28">
        <v>60</v>
      </c>
    </row>
    <row r="167" spans="1:7" x14ac:dyDescent="0.2">
      <c r="A167" s="28">
        <v>158</v>
      </c>
      <c r="B167" s="28" t="s">
        <v>351</v>
      </c>
      <c r="C167" s="28" t="s">
        <v>376</v>
      </c>
      <c r="D167" s="29" t="s">
        <v>17</v>
      </c>
      <c r="E167" s="28" t="s">
        <v>337</v>
      </c>
      <c r="F167" s="34" t="s">
        <v>14</v>
      </c>
      <c r="G167" s="28">
        <v>46</v>
      </c>
    </row>
    <row r="168" spans="1:7" x14ac:dyDescent="0.2">
      <c r="A168" s="28">
        <v>159</v>
      </c>
      <c r="B168" s="28" t="s">
        <v>377</v>
      </c>
      <c r="C168" s="28" t="s">
        <v>378</v>
      </c>
      <c r="D168" s="29" t="s">
        <v>17</v>
      </c>
      <c r="E168" s="28" t="s">
        <v>372</v>
      </c>
      <c r="F168" s="34" t="s">
        <v>14</v>
      </c>
      <c r="G168" s="28">
        <v>40</v>
      </c>
    </row>
    <row r="169" spans="1:7" x14ac:dyDescent="0.2">
      <c r="A169" s="28">
        <v>160</v>
      </c>
      <c r="B169" s="28" t="s">
        <v>379</v>
      </c>
      <c r="C169" s="28" t="s">
        <v>380</v>
      </c>
      <c r="D169" s="29" t="s">
        <v>26</v>
      </c>
      <c r="E169" s="28" t="s">
        <v>175</v>
      </c>
      <c r="F169" s="34" t="s">
        <v>13</v>
      </c>
      <c r="G169" s="28">
        <v>31</v>
      </c>
    </row>
    <row r="170" spans="1:7" x14ac:dyDescent="0.2">
      <c r="A170" s="28">
        <v>161</v>
      </c>
      <c r="B170" s="28" t="s">
        <v>381</v>
      </c>
      <c r="C170" s="28" t="s">
        <v>24</v>
      </c>
      <c r="D170" s="29" t="s">
        <v>118</v>
      </c>
      <c r="E170" s="28" t="s">
        <v>18</v>
      </c>
      <c r="F170" s="34" t="s">
        <v>14</v>
      </c>
      <c r="G170" s="28">
        <v>80</v>
      </c>
    </row>
    <row r="171" spans="1:7" x14ac:dyDescent="0.2">
      <c r="A171" s="28">
        <v>162</v>
      </c>
      <c r="B171" s="28" t="s">
        <v>382</v>
      </c>
      <c r="C171" s="28" t="s">
        <v>383</v>
      </c>
      <c r="D171" s="29" t="s">
        <v>17</v>
      </c>
      <c r="E171" s="28" t="s">
        <v>337</v>
      </c>
      <c r="F171" s="34" t="s">
        <v>14</v>
      </c>
      <c r="G171" s="28">
        <v>56</v>
      </c>
    </row>
    <row r="172" spans="1:7" x14ac:dyDescent="0.2">
      <c r="A172" s="28">
        <v>163</v>
      </c>
      <c r="B172" s="28" t="s">
        <v>384</v>
      </c>
      <c r="C172" s="28" t="s">
        <v>116</v>
      </c>
      <c r="D172" s="29" t="s">
        <v>118</v>
      </c>
      <c r="E172" s="28" t="s">
        <v>18</v>
      </c>
      <c r="F172" s="34" t="s">
        <v>14</v>
      </c>
      <c r="G172" s="28">
        <v>41</v>
      </c>
    </row>
    <row r="173" spans="1:7" x14ac:dyDescent="0.2">
      <c r="A173" s="28">
        <v>164</v>
      </c>
      <c r="B173" s="28" t="s">
        <v>104</v>
      </c>
      <c r="C173" s="28" t="s">
        <v>105</v>
      </c>
      <c r="D173" s="29" t="s">
        <v>17</v>
      </c>
      <c r="E173" s="28" t="s">
        <v>337</v>
      </c>
      <c r="F173" s="34" t="s">
        <v>14</v>
      </c>
      <c r="G173" s="28">
        <v>51</v>
      </c>
    </row>
    <row r="174" spans="1:7" x14ac:dyDescent="0.2">
      <c r="A174" s="28">
        <v>165</v>
      </c>
      <c r="B174" s="28" t="s">
        <v>385</v>
      </c>
      <c r="C174" s="28" t="s">
        <v>115</v>
      </c>
      <c r="D174" s="29" t="s">
        <v>17</v>
      </c>
      <c r="E174" s="28" t="s">
        <v>386</v>
      </c>
      <c r="F174" s="34" t="s">
        <v>13</v>
      </c>
      <c r="G174" s="28">
        <v>39</v>
      </c>
    </row>
    <row r="175" spans="1:7" x14ac:dyDescent="0.2">
      <c r="A175" s="28">
        <v>166</v>
      </c>
      <c r="B175" s="28" t="s">
        <v>79</v>
      </c>
      <c r="C175" s="28" t="s">
        <v>387</v>
      </c>
      <c r="D175" s="29" t="s">
        <v>17</v>
      </c>
      <c r="E175" s="28" t="s">
        <v>337</v>
      </c>
      <c r="F175" s="34" t="s">
        <v>14</v>
      </c>
      <c r="G175" s="28">
        <v>48</v>
      </c>
    </row>
    <row r="176" spans="1:7" x14ac:dyDescent="0.2">
      <c r="A176" s="28">
        <v>167</v>
      </c>
      <c r="B176" s="28" t="s">
        <v>209</v>
      </c>
      <c r="C176" s="28" t="s">
        <v>388</v>
      </c>
      <c r="D176" s="29" t="s">
        <v>17</v>
      </c>
      <c r="E176" s="28" t="s">
        <v>337</v>
      </c>
      <c r="F176" s="34" t="s">
        <v>14</v>
      </c>
      <c r="G176" s="28">
        <v>57</v>
      </c>
    </row>
    <row r="177" spans="1:7" x14ac:dyDescent="0.2">
      <c r="A177" s="28">
        <v>168</v>
      </c>
      <c r="B177" s="28" t="s">
        <v>389</v>
      </c>
      <c r="C177" s="28" t="s">
        <v>390</v>
      </c>
      <c r="D177" s="29" t="s">
        <v>17</v>
      </c>
      <c r="E177" s="28" t="s">
        <v>337</v>
      </c>
      <c r="F177" s="34" t="s">
        <v>14</v>
      </c>
      <c r="G177" s="28">
        <v>45</v>
      </c>
    </row>
    <row r="178" spans="1:7" x14ac:dyDescent="0.2">
      <c r="A178" s="28">
        <v>169</v>
      </c>
      <c r="B178" s="28" t="s">
        <v>127</v>
      </c>
      <c r="C178" s="28" t="s">
        <v>99</v>
      </c>
      <c r="D178" s="29" t="s">
        <v>17</v>
      </c>
      <c r="E178" s="28" t="s">
        <v>337</v>
      </c>
      <c r="F178" s="34" t="s">
        <v>15</v>
      </c>
      <c r="G178" s="28">
        <v>48</v>
      </c>
    </row>
    <row r="179" spans="1:7" x14ac:dyDescent="0.2">
      <c r="A179" s="28">
        <v>170</v>
      </c>
      <c r="B179" s="28" t="s">
        <v>391</v>
      </c>
      <c r="C179" s="28" t="s">
        <v>392</v>
      </c>
      <c r="D179" s="29" t="s">
        <v>17</v>
      </c>
      <c r="E179" s="28" t="s">
        <v>372</v>
      </c>
      <c r="F179" s="34" t="s">
        <v>66</v>
      </c>
      <c r="G179" s="28">
        <v>27</v>
      </c>
    </row>
    <row r="180" spans="1:7" x14ac:dyDescent="0.2">
      <c r="A180" s="28">
        <v>171</v>
      </c>
      <c r="B180" s="28" t="s">
        <v>393</v>
      </c>
      <c r="C180" s="28" t="s">
        <v>394</v>
      </c>
      <c r="D180" s="29" t="s">
        <v>17</v>
      </c>
      <c r="E180" s="28" t="s">
        <v>337</v>
      </c>
      <c r="F180" s="34" t="s">
        <v>14</v>
      </c>
      <c r="G180" s="28">
        <v>40</v>
      </c>
    </row>
    <row r="181" spans="1:7" x14ac:dyDescent="0.2">
      <c r="A181" s="28">
        <v>172</v>
      </c>
      <c r="B181" s="28" t="s">
        <v>137</v>
      </c>
      <c r="C181" s="28" t="s">
        <v>395</v>
      </c>
      <c r="D181" s="29" t="s">
        <v>17</v>
      </c>
      <c r="E181" s="28" t="s">
        <v>337</v>
      </c>
      <c r="F181" s="34" t="s">
        <v>14</v>
      </c>
      <c r="G181" s="28">
        <v>48</v>
      </c>
    </row>
    <row r="182" spans="1:7" x14ac:dyDescent="0.2">
      <c r="A182" s="28">
        <v>173</v>
      </c>
      <c r="B182" s="28" t="s">
        <v>396</v>
      </c>
      <c r="C182" s="28" t="s">
        <v>397</v>
      </c>
      <c r="D182" s="29" t="s">
        <v>17</v>
      </c>
      <c r="E182" s="28" t="s">
        <v>337</v>
      </c>
      <c r="F182" s="34" t="s">
        <v>14</v>
      </c>
      <c r="G182" s="28">
        <v>41</v>
      </c>
    </row>
    <row r="183" spans="1:7" x14ac:dyDescent="0.2">
      <c r="A183" s="28">
        <v>174</v>
      </c>
      <c r="B183" s="30" t="s">
        <v>216</v>
      </c>
      <c r="C183" s="28" t="s">
        <v>97</v>
      </c>
      <c r="D183" s="29" t="s">
        <v>17</v>
      </c>
      <c r="E183" s="28" t="s">
        <v>337</v>
      </c>
      <c r="F183" s="34" t="s">
        <v>15</v>
      </c>
      <c r="G183" s="28">
        <v>61</v>
      </c>
    </row>
    <row r="184" spans="1:7" ht="15" x14ac:dyDescent="0.25">
      <c r="A184" s="28">
        <v>175</v>
      </c>
      <c r="B184" s="28" t="s">
        <v>398</v>
      </c>
      <c r="C184" s="28" t="s">
        <v>117</v>
      </c>
      <c r="D184" s="29" t="s">
        <v>26</v>
      </c>
      <c r="E184" s="39" t="s">
        <v>43</v>
      </c>
      <c r="F184" s="34" t="s">
        <v>14</v>
      </c>
      <c r="G184" s="28">
        <v>45</v>
      </c>
    </row>
    <row r="185" spans="1:7" x14ac:dyDescent="0.2">
      <c r="A185" s="28">
        <v>176</v>
      </c>
      <c r="B185" s="28" t="s">
        <v>399</v>
      </c>
      <c r="C185" s="28" t="s">
        <v>400</v>
      </c>
      <c r="D185" s="29" t="s">
        <v>17</v>
      </c>
      <c r="E185" s="28" t="s">
        <v>337</v>
      </c>
      <c r="F185" s="34" t="s">
        <v>15</v>
      </c>
      <c r="G185" s="28">
        <v>40</v>
      </c>
    </row>
    <row r="186" spans="1:7" x14ac:dyDescent="0.2">
      <c r="A186" s="28">
        <v>177</v>
      </c>
      <c r="B186" s="28" t="s">
        <v>401</v>
      </c>
      <c r="C186" s="28" t="s">
        <v>402</v>
      </c>
      <c r="D186" s="29" t="s">
        <v>17</v>
      </c>
      <c r="E186" s="28" t="s">
        <v>403</v>
      </c>
      <c r="F186" s="34" t="s">
        <v>13</v>
      </c>
      <c r="G186" s="28">
        <v>31</v>
      </c>
    </row>
    <row r="187" spans="1:7" x14ac:dyDescent="0.2">
      <c r="A187" s="28">
        <v>178</v>
      </c>
      <c r="B187" s="28" t="s">
        <v>21</v>
      </c>
      <c r="C187" s="28" t="s">
        <v>68</v>
      </c>
      <c r="D187" s="29" t="s">
        <v>17</v>
      </c>
      <c r="E187" s="28" t="s">
        <v>337</v>
      </c>
      <c r="F187" s="34" t="s">
        <v>14</v>
      </c>
      <c r="G187" s="28">
        <v>43</v>
      </c>
    </row>
    <row r="188" spans="1:7" x14ac:dyDescent="0.2">
      <c r="A188" s="28">
        <v>179</v>
      </c>
      <c r="B188" s="28" t="s">
        <v>404</v>
      </c>
      <c r="C188" s="28" t="s">
        <v>88</v>
      </c>
      <c r="D188" s="29" t="s">
        <v>17</v>
      </c>
      <c r="E188" s="28" t="s">
        <v>337</v>
      </c>
      <c r="F188" s="34" t="s">
        <v>15</v>
      </c>
      <c r="G188" s="28">
        <v>58</v>
      </c>
    </row>
    <row r="189" spans="1:7" x14ac:dyDescent="0.2">
      <c r="A189" s="28">
        <v>180</v>
      </c>
      <c r="B189" s="28" t="s">
        <v>405</v>
      </c>
      <c r="C189" s="28" t="s">
        <v>406</v>
      </c>
      <c r="D189" s="29" t="s">
        <v>17</v>
      </c>
      <c r="E189" s="28" t="s">
        <v>372</v>
      </c>
      <c r="F189" s="34" t="s">
        <v>14</v>
      </c>
      <c r="G189" s="28">
        <v>44</v>
      </c>
    </row>
    <row r="190" spans="1:7" x14ac:dyDescent="0.2">
      <c r="A190" s="28">
        <v>181</v>
      </c>
      <c r="B190" s="28" t="s">
        <v>407</v>
      </c>
      <c r="C190" s="28" t="s">
        <v>408</v>
      </c>
      <c r="D190" s="29" t="s">
        <v>17</v>
      </c>
      <c r="E190" s="28" t="s">
        <v>337</v>
      </c>
      <c r="F190" s="34" t="s">
        <v>13</v>
      </c>
      <c r="G190" s="28">
        <v>24</v>
      </c>
    </row>
    <row r="191" spans="1:7" x14ac:dyDescent="0.2">
      <c r="A191" s="28">
        <v>182</v>
      </c>
      <c r="B191" s="28" t="s">
        <v>409</v>
      </c>
      <c r="C191" s="28" t="s">
        <v>100</v>
      </c>
      <c r="D191" s="29" t="s">
        <v>17</v>
      </c>
      <c r="E191" s="28" t="s">
        <v>337</v>
      </c>
      <c r="F191" s="34" t="s">
        <v>15</v>
      </c>
      <c r="G191" s="28">
        <v>45</v>
      </c>
    </row>
    <row r="192" spans="1:7" x14ac:dyDescent="0.2">
      <c r="A192" s="28">
        <v>183</v>
      </c>
      <c r="B192" s="28" t="s">
        <v>410</v>
      </c>
      <c r="C192" s="28" t="s">
        <v>411</v>
      </c>
      <c r="D192" s="29" t="s">
        <v>17</v>
      </c>
      <c r="E192" s="28" t="s">
        <v>337</v>
      </c>
      <c r="F192" s="34" t="s">
        <v>14</v>
      </c>
      <c r="G192" s="28">
        <v>43</v>
      </c>
    </row>
    <row r="193" spans="1:8" x14ac:dyDescent="0.2">
      <c r="A193" s="28">
        <v>184</v>
      </c>
      <c r="B193" s="28" t="s">
        <v>412</v>
      </c>
      <c r="C193" s="28" t="s">
        <v>96</v>
      </c>
      <c r="D193" s="29" t="s">
        <v>17</v>
      </c>
      <c r="E193" s="28" t="s">
        <v>337</v>
      </c>
      <c r="F193" s="34" t="s">
        <v>14</v>
      </c>
      <c r="G193" s="28">
        <v>44</v>
      </c>
    </row>
    <row r="194" spans="1:8" x14ac:dyDescent="0.2">
      <c r="A194" s="28">
        <v>185</v>
      </c>
      <c r="B194" s="28" t="s">
        <v>413</v>
      </c>
      <c r="C194" s="28" t="s">
        <v>414</v>
      </c>
      <c r="D194" s="29" t="s">
        <v>26</v>
      </c>
      <c r="E194" s="28"/>
      <c r="F194" s="34" t="s">
        <v>15</v>
      </c>
      <c r="G194" s="28">
        <v>52</v>
      </c>
    </row>
    <row r="195" spans="1:8" x14ac:dyDescent="0.2">
      <c r="A195" s="28">
        <v>186</v>
      </c>
      <c r="B195" s="28" t="s">
        <v>415</v>
      </c>
      <c r="C195" s="28" t="s">
        <v>92</v>
      </c>
      <c r="D195" s="29" t="s">
        <v>17</v>
      </c>
      <c r="E195" s="28" t="s">
        <v>337</v>
      </c>
      <c r="F195" s="34" t="s">
        <v>15</v>
      </c>
      <c r="G195" s="28">
        <v>53</v>
      </c>
    </row>
    <row r="196" spans="1:8" x14ac:dyDescent="0.2">
      <c r="A196" s="28">
        <v>187</v>
      </c>
      <c r="B196" s="28" t="s">
        <v>416</v>
      </c>
      <c r="C196" s="28" t="s">
        <v>191</v>
      </c>
      <c r="D196" s="29" t="s">
        <v>19</v>
      </c>
      <c r="E196" s="28" t="s">
        <v>76</v>
      </c>
      <c r="F196" s="34" t="s">
        <v>14</v>
      </c>
      <c r="G196" s="28">
        <v>56</v>
      </c>
    </row>
    <row r="197" spans="1:8" x14ac:dyDescent="0.2">
      <c r="A197" s="28">
        <v>188</v>
      </c>
      <c r="B197" s="28" t="s">
        <v>106</v>
      </c>
      <c r="C197" s="28" t="s">
        <v>417</v>
      </c>
      <c r="D197" s="29" t="s">
        <v>19</v>
      </c>
      <c r="E197" s="28" t="s">
        <v>203</v>
      </c>
      <c r="F197" s="34" t="s">
        <v>66</v>
      </c>
      <c r="G197" s="28">
        <v>25</v>
      </c>
    </row>
    <row r="198" spans="1:8" x14ac:dyDescent="0.2">
      <c r="A198" s="28">
        <v>189</v>
      </c>
      <c r="B198" s="28" t="s">
        <v>418</v>
      </c>
      <c r="C198" s="28" t="s">
        <v>419</v>
      </c>
      <c r="D198" s="29" t="s">
        <v>19</v>
      </c>
      <c r="E198" s="28" t="s">
        <v>203</v>
      </c>
      <c r="F198" s="34" t="s">
        <v>15</v>
      </c>
      <c r="G198" s="28">
        <v>61</v>
      </c>
    </row>
    <row r="199" spans="1:8" x14ac:dyDescent="0.2">
      <c r="A199" s="28">
        <v>190</v>
      </c>
      <c r="B199" s="28" t="s">
        <v>52</v>
      </c>
      <c r="C199" s="28" t="s">
        <v>420</v>
      </c>
      <c r="D199" s="29" t="s">
        <v>19</v>
      </c>
      <c r="E199" s="28" t="s">
        <v>203</v>
      </c>
      <c r="F199" s="34" t="s">
        <v>13</v>
      </c>
      <c r="G199" s="28">
        <v>37</v>
      </c>
    </row>
    <row r="200" spans="1:8" x14ac:dyDescent="0.2">
      <c r="A200" s="28">
        <v>191</v>
      </c>
      <c r="B200" s="28" t="s">
        <v>129</v>
      </c>
      <c r="C200" s="28" t="s">
        <v>75</v>
      </c>
      <c r="D200" s="29" t="s">
        <v>17</v>
      </c>
      <c r="E200" s="28" t="s">
        <v>130</v>
      </c>
      <c r="F200" s="34" t="s">
        <v>14</v>
      </c>
      <c r="G200" s="28">
        <v>47</v>
      </c>
    </row>
    <row r="201" spans="1:8" x14ac:dyDescent="0.2">
      <c r="A201" s="28">
        <v>192</v>
      </c>
      <c r="B201" s="28" t="s">
        <v>25</v>
      </c>
      <c r="C201" s="28" t="s">
        <v>422</v>
      </c>
      <c r="D201" s="29" t="s">
        <v>19</v>
      </c>
      <c r="E201" s="28" t="s">
        <v>60</v>
      </c>
      <c r="F201" s="34" t="s">
        <v>13</v>
      </c>
      <c r="G201" s="28">
        <v>34</v>
      </c>
    </row>
    <row r="202" spans="1:8" x14ac:dyDescent="0.2">
      <c r="A202" s="28">
        <v>193</v>
      </c>
      <c r="B202" s="28" t="s">
        <v>55</v>
      </c>
      <c r="C202" s="28" t="s">
        <v>423</v>
      </c>
      <c r="D202" s="29" t="s">
        <v>19</v>
      </c>
      <c r="E202" s="28" t="s">
        <v>60</v>
      </c>
      <c r="F202" s="34" t="s">
        <v>13</v>
      </c>
      <c r="G202" s="28">
        <v>32</v>
      </c>
    </row>
    <row r="203" spans="1:8" x14ac:dyDescent="0.2">
      <c r="A203" s="28">
        <v>194</v>
      </c>
      <c r="B203" s="28" t="s">
        <v>424</v>
      </c>
      <c r="C203" s="28" t="s">
        <v>425</v>
      </c>
      <c r="D203" s="29" t="s">
        <v>19</v>
      </c>
      <c r="E203" s="28" t="s">
        <v>60</v>
      </c>
      <c r="F203" s="34" t="s">
        <v>66</v>
      </c>
      <c r="G203" s="28">
        <v>31</v>
      </c>
    </row>
    <row r="204" spans="1:8" x14ac:dyDescent="0.2">
      <c r="A204" s="28">
        <v>195</v>
      </c>
      <c r="B204" s="28" t="s">
        <v>93</v>
      </c>
      <c r="C204" s="28" t="s">
        <v>94</v>
      </c>
      <c r="D204" s="29" t="s">
        <v>19</v>
      </c>
      <c r="E204" s="28" t="s">
        <v>60</v>
      </c>
      <c r="F204" s="34" t="s">
        <v>15</v>
      </c>
      <c r="G204" s="28">
        <v>51</v>
      </c>
      <c r="H204" t="s">
        <v>32</v>
      </c>
    </row>
    <row r="205" spans="1:8" x14ac:dyDescent="0.2">
      <c r="A205" s="28">
        <v>196</v>
      </c>
      <c r="B205" s="28" t="s">
        <v>121</v>
      </c>
      <c r="C205" s="28" t="s">
        <v>426</v>
      </c>
      <c r="D205" s="29" t="s">
        <v>19</v>
      </c>
      <c r="E205" s="28" t="s">
        <v>60</v>
      </c>
      <c r="F205" s="34" t="s">
        <v>14</v>
      </c>
      <c r="G205" s="28">
        <v>50</v>
      </c>
    </row>
    <row r="206" spans="1:8" x14ac:dyDescent="0.2">
      <c r="A206" s="28">
        <v>197</v>
      </c>
      <c r="B206" s="28" t="s">
        <v>41</v>
      </c>
      <c r="C206" s="28" t="s">
        <v>61</v>
      </c>
      <c r="D206" s="29" t="s">
        <v>19</v>
      </c>
      <c r="E206" s="28" t="s">
        <v>60</v>
      </c>
      <c r="F206" s="34" t="s">
        <v>14</v>
      </c>
      <c r="G206" s="28">
        <v>55</v>
      </c>
    </row>
    <row r="207" spans="1:8" x14ac:dyDescent="0.2">
      <c r="A207" s="28">
        <v>198</v>
      </c>
      <c r="B207" s="28" t="s">
        <v>79</v>
      </c>
      <c r="C207" s="28" t="s">
        <v>427</v>
      </c>
      <c r="D207" s="29" t="s">
        <v>19</v>
      </c>
      <c r="E207" s="28" t="s">
        <v>60</v>
      </c>
      <c r="F207" s="34" t="s">
        <v>66</v>
      </c>
      <c r="G207" s="28">
        <v>31</v>
      </c>
    </row>
    <row r="208" spans="1:8" x14ac:dyDescent="0.2">
      <c r="A208" s="28">
        <v>199</v>
      </c>
      <c r="B208" s="28" t="s">
        <v>333</v>
      </c>
      <c r="C208" s="28" t="s">
        <v>334</v>
      </c>
      <c r="D208" s="29" t="s">
        <v>118</v>
      </c>
      <c r="E208" s="28" t="s">
        <v>18</v>
      </c>
      <c r="F208" s="34" t="s">
        <v>14</v>
      </c>
      <c r="G208" s="28">
        <v>54</v>
      </c>
    </row>
    <row r="209" spans="1:7" x14ac:dyDescent="0.2">
      <c r="A209" s="28">
        <v>200</v>
      </c>
      <c r="B209" s="28" t="s">
        <v>338</v>
      </c>
      <c r="C209" s="28" t="s">
        <v>339</v>
      </c>
      <c r="D209" s="29" t="s">
        <v>118</v>
      </c>
      <c r="E209" s="28" t="s">
        <v>340</v>
      </c>
      <c r="F209" s="34" t="s">
        <v>15</v>
      </c>
      <c r="G209" s="28">
        <v>43</v>
      </c>
    </row>
    <row r="210" spans="1:7" x14ac:dyDescent="0.2">
      <c r="A210" s="28">
        <v>214</v>
      </c>
      <c r="B210" s="28" t="s">
        <v>341</v>
      </c>
      <c r="C210" s="28" t="s">
        <v>342</v>
      </c>
      <c r="D210" s="29" t="s">
        <v>118</v>
      </c>
      <c r="E210" s="28" t="s">
        <v>293</v>
      </c>
      <c r="F210" s="34" t="s">
        <v>13</v>
      </c>
      <c r="G210" s="28">
        <v>24</v>
      </c>
    </row>
    <row r="211" spans="1:7" x14ac:dyDescent="0.2">
      <c r="A211" s="28">
        <v>221</v>
      </c>
      <c r="B211" s="28" t="s">
        <v>343</v>
      </c>
      <c r="C211" s="28" t="s">
        <v>344</v>
      </c>
      <c r="D211" s="29" t="s">
        <v>118</v>
      </c>
      <c r="E211" s="28" t="s">
        <v>293</v>
      </c>
      <c r="F211" s="34" t="s">
        <v>13</v>
      </c>
      <c r="G211" s="28">
        <v>18</v>
      </c>
    </row>
    <row r="212" spans="1:7" x14ac:dyDescent="0.2">
      <c r="A212" s="28">
        <v>230</v>
      </c>
      <c r="B212" s="28" t="s">
        <v>347</v>
      </c>
      <c r="C212" s="28" t="s">
        <v>131</v>
      </c>
      <c r="D212" s="29" t="s">
        <v>118</v>
      </c>
      <c r="E212" s="28" t="s">
        <v>130</v>
      </c>
      <c r="F212" s="34" t="s">
        <v>15</v>
      </c>
      <c r="G212" s="28">
        <v>39</v>
      </c>
    </row>
    <row r="213" spans="1:7" x14ac:dyDescent="0.2">
      <c r="A213" s="28">
        <v>232</v>
      </c>
      <c r="B213" s="28" t="s">
        <v>137</v>
      </c>
      <c r="C213" s="28" t="s">
        <v>138</v>
      </c>
      <c r="D213" s="29" t="s">
        <v>17</v>
      </c>
      <c r="E213" s="28" t="s">
        <v>130</v>
      </c>
      <c r="F213" s="34" t="s">
        <v>14</v>
      </c>
      <c r="G213" s="28">
        <v>54</v>
      </c>
    </row>
    <row r="214" spans="1:7" ht="15" x14ac:dyDescent="0.25">
      <c r="A214" s="28">
        <v>234</v>
      </c>
      <c r="B214" s="28" t="s">
        <v>349</v>
      </c>
      <c r="C214" s="28" t="s">
        <v>350</v>
      </c>
      <c r="D214" s="29" t="s">
        <v>26</v>
      </c>
      <c r="E214" s="39" t="s">
        <v>43</v>
      </c>
      <c r="F214" s="34" t="s">
        <v>14</v>
      </c>
      <c r="G214" s="28">
        <v>43</v>
      </c>
    </row>
    <row r="215" spans="1:7" x14ac:dyDescent="0.2">
      <c r="A215" s="28">
        <v>238</v>
      </c>
      <c r="B215" s="28" t="s">
        <v>170</v>
      </c>
      <c r="C215" s="28" t="s">
        <v>428</v>
      </c>
      <c r="D215" s="29" t="s">
        <v>118</v>
      </c>
      <c r="E215" s="28" t="s">
        <v>429</v>
      </c>
      <c r="F215" s="29" t="s">
        <v>14</v>
      </c>
      <c r="G215" s="28">
        <v>51</v>
      </c>
    </row>
    <row r="216" spans="1:7" x14ac:dyDescent="0.2">
      <c r="A216" s="28">
        <v>239</v>
      </c>
      <c r="B216" s="28" t="s">
        <v>206</v>
      </c>
      <c r="C216" s="28" t="s">
        <v>430</v>
      </c>
      <c r="D216" s="29" t="s">
        <v>118</v>
      </c>
      <c r="E216" s="28" t="s">
        <v>429</v>
      </c>
      <c r="F216" s="29" t="s">
        <v>13</v>
      </c>
      <c r="G216" s="28">
        <v>22</v>
      </c>
    </row>
    <row r="217" spans="1:7" x14ac:dyDescent="0.2">
      <c r="A217" s="28">
        <v>244</v>
      </c>
      <c r="B217" s="28" t="s">
        <v>431</v>
      </c>
      <c r="C217" s="28" t="s">
        <v>432</v>
      </c>
      <c r="D217" s="29" t="s">
        <v>118</v>
      </c>
      <c r="E217" s="28" t="s">
        <v>429</v>
      </c>
      <c r="F217" s="29" t="s">
        <v>13</v>
      </c>
      <c r="G217" s="28">
        <v>22</v>
      </c>
    </row>
    <row r="218" spans="1:7" x14ac:dyDescent="0.2">
      <c r="A218" s="28">
        <v>249</v>
      </c>
      <c r="B218" s="28" t="s">
        <v>433</v>
      </c>
      <c r="C218" s="28" t="s">
        <v>434</v>
      </c>
      <c r="D218" s="29" t="s">
        <v>118</v>
      </c>
      <c r="E218" s="28" t="s">
        <v>429</v>
      </c>
      <c r="F218" s="29" t="s">
        <v>13</v>
      </c>
      <c r="G218" s="28">
        <v>35</v>
      </c>
    </row>
    <row r="219" spans="1:7" x14ac:dyDescent="0.2">
      <c r="A219" s="28">
        <v>253</v>
      </c>
      <c r="B219" s="28" t="s">
        <v>361</v>
      </c>
      <c r="C219" s="28" t="s">
        <v>435</v>
      </c>
      <c r="D219" s="29" t="s">
        <v>118</v>
      </c>
      <c r="E219" s="28" t="s">
        <v>429</v>
      </c>
      <c r="F219" s="29" t="s">
        <v>14</v>
      </c>
      <c r="G219" s="28">
        <v>47</v>
      </c>
    </row>
    <row r="220" spans="1:7" x14ac:dyDescent="0.2">
      <c r="A220" s="28">
        <v>254</v>
      </c>
      <c r="B220" s="28" t="s">
        <v>55</v>
      </c>
      <c r="C220" s="28" t="s">
        <v>436</v>
      </c>
      <c r="D220" s="29" t="s">
        <v>118</v>
      </c>
      <c r="E220" s="28" t="s">
        <v>429</v>
      </c>
      <c r="F220" s="29" t="s">
        <v>14</v>
      </c>
      <c r="G220" s="28">
        <v>55</v>
      </c>
    </row>
    <row r="221" spans="1:7" x14ac:dyDescent="0.2">
      <c r="A221" s="28">
        <v>278</v>
      </c>
      <c r="B221" s="28" t="s">
        <v>71</v>
      </c>
      <c r="C221" s="28" t="s">
        <v>441</v>
      </c>
      <c r="D221" s="29" t="s">
        <v>118</v>
      </c>
      <c r="E221" s="28" t="s">
        <v>442</v>
      </c>
      <c r="F221" s="29" t="s">
        <v>13</v>
      </c>
      <c r="G221" s="28">
        <v>27</v>
      </c>
    </row>
    <row r="222" spans="1:7" x14ac:dyDescent="0.2">
      <c r="A222" s="28">
        <v>288</v>
      </c>
      <c r="B222" s="28" t="s">
        <v>437</v>
      </c>
      <c r="C222" s="28" t="s">
        <v>438</v>
      </c>
      <c r="D222" s="29" t="s">
        <v>118</v>
      </c>
      <c r="E222" s="28" t="s">
        <v>429</v>
      </c>
      <c r="F222" s="29" t="s">
        <v>66</v>
      </c>
      <c r="G222" s="28">
        <v>27</v>
      </c>
    </row>
    <row r="223" spans="1:7" x14ac:dyDescent="0.2">
      <c r="A223" s="28">
        <v>291</v>
      </c>
      <c r="B223" s="28" t="s">
        <v>439</v>
      </c>
      <c r="C223" s="28" t="s">
        <v>440</v>
      </c>
      <c r="D223" s="29" t="s">
        <v>118</v>
      </c>
      <c r="E223" s="28" t="s">
        <v>429</v>
      </c>
      <c r="F223" s="29" t="s">
        <v>13</v>
      </c>
      <c r="G223" s="28">
        <v>27</v>
      </c>
    </row>
    <row r="224" spans="1:7" x14ac:dyDescent="0.2">
      <c r="A224" s="28">
        <v>299</v>
      </c>
      <c r="B224" s="28" t="s">
        <v>37</v>
      </c>
      <c r="C224" s="28" t="s">
        <v>97</v>
      </c>
      <c r="D224" s="29" t="s">
        <v>118</v>
      </c>
      <c r="E224" s="28" t="s">
        <v>443</v>
      </c>
      <c r="F224" s="29" t="s">
        <v>13</v>
      </c>
      <c r="G224" s="28">
        <v>24</v>
      </c>
    </row>
    <row r="225" spans="1:7" x14ac:dyDescent="0.2">
      <c r="A225" s="53">
        <v>39</v>
      </c>
      <c r="B225" s="28" t="s">
        <v>451</v>
      </c>
      <c r="C225" s="28" t="s">
        <v>452</v>
      </c>
      <c r="D225" s="29" t="s">
        <v>118</v>
      </c>
      <c r="E225" s="28" t="s">
        <v>43</v>
      </c>
      <c r="F225" s="29" t="s">
        <v>14</v>
      </c>
      <c r="G225" s="28">
        <v>48</v>
      </c>
    </row>
    <row r="226" spans="1:7" x14ac:dyDescent="0.2">
      <c r="A226" s="53">
        <v>267</v>
      </c>
      <c r="B226" s="28" t="s">
        <v>409</v>
      </c>
      <c r="C226" s="28" t="s">
        <v>449</v>
      </c>
      <c r="D226" s="29" t="s">
        <v>26</v>
      </c>
      <c r="E226" s="28" t="s">
        <v>43</v>
      </c>
      <c r="F226" s="29" t="s">
        <v>66</v>
      </c>
      <c r="G226" s="28">
        <v>25</v>
      </c>
    </row>
    <row r="227" spans="1:7" x14ac:dyDescent="0.2">
      <c r="A227" s="53">
        <v>281</v>
      </c>
      <c r="B227" s="28" t="s">
        <v>447</v>
      </c>
      <c r="C227" s="28" t="s">
        <v>448</v>
      </c>
      <c r="D227" s="29" t="s">
        <v>26</v>
      </c>
      <c r="E227" s="28" t="s">
        <v>450</v>
      </c>
      <c r="F227" s="29" t="s">
        <v>15</v>
      </c>
      <c r="G227" s="28">
        <v>44</v>
      </c>
    </row>
    <row r="228" spans="1:7" x14ac:dyDescent="0.2">
      <c r="A228" s="27"/>
      <c r="D228" s="26"/>
    </row>
    <row r="229" spans="1:7" x14ac:dyDescent="0.2">
      <c r="A229" s="27"/>
      <c r="D229" s="26"/>
    </row>
    <row r="230" spans="1:7" x14ac:dyDescent="0.2">
      <c r="A230" s="27"/>
      <c r="D230" s="26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69"/>
  <sheetViews>
    <sheetView tabSelected="1" topLeftCell="B1" workbookViewId="0">
      <pane ySplit="1" activePane="bottomLeft"/>
      <selection activeCell="J11" sqref="J11"/>
      <selection pane="bottomLeft" activeCell="P101" sqref="P101"/>
    </sheetView>
  </sheetViews>
  <sheetFormatPr defaultColWidth="9" defaultRowHeight="12.75" x14ac:dyDescent="0.2"/>
  <cols>
    <col min="1" max="1" width="0" hidden="1" customWidth="1"/>
    <col min="2" max="3" width="9" customWidth="1"/>
    <col min="4" max="4" width="12" style="10" customWidth="1"/>
    <col min="5" max="5" width="18.85546875" customWidth="1"/>
    <col min="6" max="7" width="14.140625" customWidth="1"/>
    <col min="8" max="8" width="21" customWidth="1"/>
    <col min="9" max="9" width="12" customWidth="1"/>
    <col min="10" max="10" width="6.140625" customWidth="1"/>
    <col min="11" max="11" width="10" customWidth="1"/>
    <col min="12" max="12" width="17.42578125" customWidth="1"/>
  </cols>
  <sheetData>
    <row r="2" spans="1:12" ht="25.5" x14ac:dyDescent="0.2">
      <c r="B2" s="11" t="s">
        <v>7</v>
      </c>
      <c r="C2" s="11" t="s">
        <v>0</v>
      </c>
      <c r="D2" s="12" t="s">
        <v>8</v>
      </c>
      <c r="E2" s="13" t="s">
        <v>1</v>
      </c>
      <c r="F2" s="13" t="s">
        <v>47</v>
      </c>
      <c r="G2" s="13" t="s">
        <v>2</v>
      </c>
      <c r="H2" s="13" t="s">
        <v>3</v>
      </c>
      <c r="I2" s="13" t="s">
        <v>4</v>
      </c>
      <c r="J2" s="11" t="s">
        <v>5</v>
      </c>
      <c r="K2" s="13" t="s">
        <v>9</v>
      </c>
      <c r="L2" s="14" t="s">
        <v>10</v>
      </c>
    </row>
    <row r="3" spans="1:12" x14ac:dyDescent="0.2">
      <c r="A3">
        <f t="shared" ref="A3:A67" si="0">C3</f>
        <v>57</v>
      </c>
      <c r="B3" s="15">
        <v>1</v>
      </c>
      <c r="C3" s="15">
        <v>57</v>
      </c>
      <c r="D3" s="16">
        <v>8.4143518518518517E-3</v>
      </c>
      <c r="E3" s="17" t="str">
        <f>VLOOKUP(C3,Entries!$A$2:$D$376,2,FALSE)</f>
        <v>Alex</v>
      </c>
      <c r="F3" s="17" t="str">
        <f>VLOOKUP(C3,Entries!$A$2:$D$376,3,FALSE)</f>
        <v>Sutton</v>
      </c>
      <c r="G3" s="15" t="str">
        <f>VLOOKUP(C3,Entries!$A$2:$H$376,4,FALSE)</f>
        <v>City</v>
      </c>
      <c r="H3" s="15" t="str">
        <f>VLOOKUP(C3,Entries!$A$2:$H$376,5,FALSE)</f>
        <v>Planning</v>
      </c>
      <c r="I3" s="15" t="str">
        <f>VLOOKUP(C3,Entries!$A$2:$H$376,6,FALSE)</f>
        <v>m</v>
      </c>
      <c r="J3" s="15">
        <f>VLOOKUP(C3,Entries!$A$2:$H$376,7,FALSE)</f>
        <v>24</v>
      </c>
      <c r="K3" s="18">
        <f>IF(LEFT(I3,1)="M",VLOOKUP(J3,GradingM!$A$2:$C$106,2,FALSE),IF(LEFT(I3,1)="F",VLOOKUP(J3,GradingF!$A$2:$C$101,2,FALSE)," "))</f>
        <v>1</v>
      </c>
      <c r="L3" s="19">
        <f t="shared" ref="L3" si="1">IF(ISNUMBER(D3*K3),D3*K3," ")</f>
        <v>8.4143518518518517E-3</v>
      </c>
    </row>
    <row r="4" spans="1:12" x14ac:dyDescent="0.2">
      <c r="A4">
        <f t="shared" si="0"/>
        <v>8</v>
      </c>
      <c r="B4" s="17">
        <v>2</v>
      </c>
      <c r="C4" s="17">
        <v>8</v>
      </c>
      <c r="D4" s="16">
        <v>8.726851851851852E-3</v>
      </c>
      <c r="E4" s="17" t="str">
        <f>VLOOKUP(C4,Entries!$A$2:$D$376,2,FALSE)</f>
        <v>Aaron</v>
      </c>
      <c r="F4" s="17" t="str">
        <f>VLOOKUP(C4,Entries!$A$2:$D$376,3,FALSE)</f>
        <v>Burgess</v>
      </c>
      <c r="G4" s="15" t="str">
        <f>VLOOKUP(C4,Entries!$A$2:$H$376,4,FALSE)</f>
        <v>Guest</v>
      </c>
      <c r="H4" s="15" t="str">
        <f>VLOOKUP(C4,Entries!$A$2:$H$376,5,FALSE)</f>
        <v>Oxford City AC</v>
      </c>
      <c r="I4" s="15" t="str">
        <f>VLOOKUP(C4,Entries!$A$2:$H$376,6,FALSE)</f>
        <v>m</v>
      </c>
      <c r="J4" s="15">
        <f>VLOOKUP(C4,Entries!$A$2:$H$376,7,FALSE)</f>
        <v>41</v>
      </c>
      <c r="K4" s="18">
        <f>IF(LEFT(I4,1)="M",VLOOKUP(J4,GradingM!$A$2:$C$106,2,FALSE),IF(LEFT(I4,1)="F",VLOOKUP(J4,GradingF!$A$2:$C$101,2,FALSE)," "))</f>
        <v>0.95920000000000005</v>
      </c>
      <c r="L4" s="19">
        <f t="shared" ref="L4:L35" si="2">IF(ISNUMBER(D4*K4),D4*K4," ")</f>
        <v>8.3707962962962963E-3</v>
      </c>
    </row>
    <row r="5" spans="1:12" x14ac:dyDescent="0.2">
      <c r="A5">
        <f t="shared" si="0"/>
        <v>118</v>
      </c>
      <c r="B5" s="17">
        <v>3</v>
      </c>
      <c r="C5">
        <v>118</v>
      </c>
      <c r="D5" s="16">
        <v>8.8773148148148153E-3</v>
      </c>
      <c r="E5" s="17" t="str">
        <f>VLOOKUP(C5,Entries!$A$2:$D$376,2,FALSE)</f>
        <v>Christian</v>
      </c>
      <c r="F5" s="17" t="str">
        <f>VLOOKUP(C5,Entries!$A$2:$D$376,3,FALSE)</f>
        <v>Orr</v>
      </c>
      <c r="G5" s="15" t="str">
        <f>VLOOKUP(C5,Entries!$A$2:$H$376,4,FALSE)</f>
        <v>County</v>
      </c>
      <c r="H5" s="15" t="str">
        <f>VLOOKUP(C5,Entries!$A$2:$H$376,5,FALSE)</f>
        <v>Fire &amp; Rescue</v>
      </c>
      <c r="I5" s="15" t="str">
        <f>VLOOKUP(C5,Entries!$A$2:$H$376,6,FALSE)</f>
        <v>mv</v>
      </c>
      <c r="J5" s="15">
        <f>VLOOKUP(C5,Entries!$A$2:$H$376,7,FALSE)</f>
        <v>44</v>
      </c>
      <c r="K5" s="18">
        <f>IF(LEFT(I5,1)="M",VLOOKUP(J5,GradingM!$A$2:$C$106,2,FALSE),IF(LEFT(I5,1)="F",VLOOKUP(J5,GradingF!$A$2:$C$101,2,FALSE)," "))</f>
        <v>0.9385</v>
      </c>
      <c r="L5" s="19">
        <f t="shared" si="2"/>
        <v>8.3313599537037045E-3</v>
      </c>
    </row>
    <row r="6" spans="1:12" x14ac:dyDescent="0.2">
      <c r="A6">
        <f t="shared" si="0"/>
        <v>6</v>
      </c>
      <c r="B6" s="17">
        <v>4</v>
      </c>
      <c r="C6" s="17">
        <v>6</v>
      </c>
      <c r="D6" s="16">
        <v>8.9236111111111113E-3</v>
      </c>
      <c r="E6" s="17" t="str">
        <f>VLOOKUP(C6,Entries!$A$2:$D$376,2,FALSE)</f>
        <v>Betts</v>
      </c>
      <c r="F6" s="17" t="str">
        <f>VLOOKUP(C6,Entries!$A$2:$D$376,3,FALSE)</f>
        <v>Alex</v>
      </c>
      <c r="G6" s="15" t="str">
        <f>VLOOKUP(C6,Entries!$A$2:$H$376,4,FALSE)</f>
        <v>Guest</v>
      </c>
      <c r="H6" s="15" t="str">
        <f>VLOOKUP(C6,Entries!$A$2:$H$376,5,FALSE)</f>
        <v xml:space="preserve"> </v>
      </c>
      <c r="I6" s="15" t="str">
        <f>VLOOKUP(C6,Entries!$A$2:$H$376,6,FALSE)</f>
        <v>mv</v>
      </c>
      <c r="J6" s="15">
        <f>VLOOKUP(C6,Entries!$A$2:$H$376,7,FALSE)</f>
        <v>43</v>
      </c>
      <c r="K6" s="18">
        <f>IF(LEFT(I6,1)="M",VLOOKUP(J6,GradingM!$A$2:$C$106,2,FALSE),IF(LEFT(I6,1)="F",VLOOKUP(J6,GradingF!$A$2:$C$101,2,FALSE)," "))</f>
        <v>0.94540000000000002</v>
      </c>
      <c r="L6" s="19">
        <f t="shared" si="2"/>
        <v>8.4363819444444443E-3</v>
      </c>
    </row>
    <row r="7" spans="1:12" x14ac:dyDescent="0.2">
      <c r="A7">
        <f t="shared" si="0"/>
        <v>48</v>
      </c>
      <c r="B7" s="17">
        <v>5</v>
      </c>
      <c r="C7" s="17">
        <v>48</v>
      </c>
      <c r="D7" s="16">
        <v>9.1782407407407403E-3</v>
      </c>
      <c r="E7" s="17" t="str">
        <f>VLOOKUP(C7,Entries!$A$2:$D$376,2,FALSE)</f>
        <v>Neil</v>
      </c>
      <c r="F7" s="17" t="str">
        <f>VLOOKUP(C7,Entries!$A$2:$D$376,3,FALSE)</f>
        <v>Pinnell</v>
      </c>
      <c r="G7" s="15" t="str">
        <f>VLOOKUP(C7,Entries!$A$2:$H$376,4,FALSE)</f>
        <v>Guest</v>
      </c>
      <c r="H7" s="15" t="str">
        <f>VLOOKUP(C7,Entries!$A$2:$H$376,5,FALSE)</f>
        <v>Unipart</v>
      </c>
      <c r="I7" s="15" t="str">
        <f>VLOOKUP(C7,Entries!$A$2:$H$376,6,FALSE)</f>
        <v>mv</v>
      </c>
      <c r="J7" s="15">
        <f>VLOOKUP(C7,Entries!$A$2:$H$376,7,FALSE)</f>
        <v>42</v>
      </c>
      <c r="K7" s="18">
        <f>IF(LEFT(I7,1)="M",VLOOKUP(J7,GradingM!$A$2:$C$106,2,FALSE),IF(LEFT(I7,1)="F",VLOOKUP(J7,GradingF!$A$2:$C$101,2,FALSE)," "))</f>
        <v>0.95230000000000004</v>
      </c>
      <c r="L7" s="19">
        <f t="shared" si="2"/>
        <v>8.7404386574074077E-3</v>
      </c>
    </row>
    <row r="8" spans="1:12" x14ac:dyDescent="0.2">
      <c r="A8">
        <f t="shared" si="0"/>
        <v>299</v>
      </c>
      <c r="B8" s="17">
        <v>6</v>
      </c>
      <c r="C8" s="17">
        <v>299</v>
      </c>
      <c r="D8" s="16">
        <v>9.3287037037037036E-3</v>
      </c>
      <c r="E8" s="17" t="str">
        <f>VLOOKUP(C8,Entries!$A$2:$D$376,2,FALSE)</f>
        <v>Richard</v>
      </c>
      <c r="F8" s="17" t="str">
        <f>VLOOKUP(C8,Entries!$A$2:$D$376,3,FALSE)</f>
        <v>Slade</v>
      </c>
      <c r="G8" s="15" t="str">
        <f>VLOOKUP(C8,Entries!$A$2:$H$376,4,FALSE)</f>
        <v>Guest</v>
      </c>
      <c r="H8" s="15" t="str">
        <f>VLOOKUP(C8,Entries!$A$2:$H$376,5,FALSE)</f>
        <v>Chiltern Harriers AC</v>
      </c>
      <c r="I8" s="15" t="str">
        <f>VLOOKUP(C8,Entries!$A$2:$H$376,6,FALSE)</f>
        <v>m</v>
      </c>
      <c r="J8" s="15">
        <f>VLOOKUP(C8,Entries!$A$2:$H$376,7,FALSE)</f>
        <v>24</v>
      </c>
      <c r="K8" s="18">
        <f>IF(LEFT(I8,1)="M",VLOOKUP(J8,GradingM!$A$2:$C$106,2,FALSE),IF(LEFT(I8,1)="F",VLOOKUP(J8,GradingF!$A$2:$C$101,2,FALSE)," "))</f>
        <v>1</v>
      </c>
      <c r="L8" s="19">
        <f t="shared" si="2"/>
        <v>9.3287037037037036E-3</v>
      </c>
    </row>
    <row r="9" spans="1:12" x14ac:dyDescent="0.2">
      <c r="A9">
        <f t="shared" si="0"/>
        <v>124</v>
      </c>
      <c r="B9" s="17">
        <v>7</v>
      </c>
      <c r="C9" s="17">
        <v>124</v>
      </c>
      <c r="D9" s="16">
        <v>9.386574074074075E-3</v>
      </c>
      <c r="E9" s="17" t="str">
        <f>VLOOKUP(C9,Entries!$A$2:$D$376,2,FALSE)</f>
        <v>Will</v>
      </c>
      <c r="F9" s="17" t="str">
        <f>VLOOKUP(C9,Entries!$A$2:$D$376,3,FALSE)</f>
        <v>Rogers</v>
      </c>
      <c r="G9" s="15" t="str">
        <f>VLOOKUP(C9,Entries!$A$2:$H$376,4,FALSE)</f>
        <v>Guest</v>
      </c>
      <c r="H9" s="15" t="str">
        <f>VLOOKUP(C9,Entries!$A$2:$H$376,5,FALSE)</f>
        <v>Oxford University Press</v>
      </c>
      <c r="I9" s="15" t="str">
        <f>VLOOKUP(C9,Entries!$A$2:$H$376,6,FALSE)</f>
        <v>m</v>
      </c>
      <c r="J9" s="15">
        <f>VLOOKUP(C9,Entries!$A$2:$H$376,7,FALSE)</f>
        <v>39</v>
      </c>
      <c r="K9" s="18">
        <f>IF(LEFT(I9,1)="M",VLOOKUP(J9,GradingM!$A$2:$C$106,2,FALSE),IF(LEFT(I9,1)="F",VLOOKUP(J9,GradingF!$A$2:$C$101,2,FALSE)," "))</f>
        <v>0.97289999999999999</v>
      </c>
      <c r="L9" s="19">
        <f t="shared" si="2"/>
        <v>9.1321979166666678E-3</v>
      </c>
    </row>
    <row r="10" spans="1:12" x14ac:dyDescent="0.2">
      <c r="A10">
        <f t="shared" si="0"/>
        <v>84</v>
      </c>
      <c r="B10" s="17">
        <v>8</v>
      </c>
      <c r="C10" s="17">
        <v>84</v>
      </c>
      <c r="D10" s="16">
        <v>9.4097222222222238E-3</v>
      </c>
      <c r="E10" s="17" t="str">
        <f>VLOOKUP(C10,Entries!$A$2:$D$376,2,FALSE)</f>
        <v xml:space="preserve">Julian </v>
      </c>
      <c r="F10" s="17" t="str">
        <f>VLOOKUP(C10,Entries!$A$2:$D$376,3,FALSE)</f>
        <v>Richardson</v>
      </c>
      <c r="G10" s="15" t="str">
        <f>VLOOKUP(C10,Entries!$A$2:$H$376,4,FALSE)</f>
        <v>County</v>
      </c>
      <c r="H10" s="15" t="str">
        <f>VLOOKUP(C10,Entries!$A$2:$H$376,5,FALSE)</f>
        <v>RATS</v>
      </c>
      <c r="I10" s="15" t="str">
        <f>VLOOKUP(C10,Entries!$A$2:$H$376,6,FALSE)</f>
        <v>mv</v>
      </c>
      <c r="J10" s="15">
        <f>VLOOKUP(C10,Entries!$A$2:$H$376,7,FALSE)</f>
        <v>56</v>
      </c>
      <c r="K10" s="18">
        <f>IF(LEFT(I10,1)="M",VLOOKUP(J10,GradingM!$A$2:$C$106,2,FALSE),IF(LEFT(I10,1)="F",VLOOKUP(J10,GradingF!$A$2:$C$101,2,FALSE)," "))</f>
        <v>0.85260000000000002</v>
      </c>
      <c r="L10" s="19">
        <f t="shared" si="2"/>
        <v>8.0227291666666676E-3</v>
      </c>
    </row>
    <row r="11" spans="1:12" x14ac:dyDescent="0.2">
      <c r="A11">
        <f t="shared" si="0"/>
        <v>192</v>
      </c>
      <c r="B11" s="17">
        <v>9</v>
      </c>
      <c r="C11" s="17">
        <v>192</v>
      </c>
      <c r="D11" s="16">
        <v>9.525462962962963E-3</v>
      </c>
      <c r="E11" s="17" t="str">
        <f>VLOOKUP(C11,Entries!$A$2:$D$376,2,FALSE)</f>
        <v>James</v>
      </c>
      <c r="F11" s="17" t="str">
        <f>VLOOKUP(C11,Entries!$A$2:$D$376,3,FALSE)</f>
        <v>Barlow</v>
      </c>
      <c r="G11" s="15" t="str">
        <f>VLOOKUP(C11,Entries!$A$2:$H$376,4,FALSE)</f>
        <v>City</v>
      </c>
      <c r="H11" s="15" t="str">
        <f>VLOOKUP(C11,Entries!$A$2:$H$376,5,FALSE)</f>
        <v>Environmental Sustainability</v>
      </c>
      <c r="I11" s="15" t="str">
        <f>VLOOKUP(C11,Entries!$A$2:$H$376,6,FALSE)</f>
        <v>m</v>
      </c>
      <c r="J11" s="15">
        <f>VLOOKUP(C11,Entries!$A$2:$H$376,7,FALSE)</f>
        <v>34</v>
      </c>
      <c r="K11" s="18">
        <f>IF(LEFT(I11,1)="M",VLOOKUP(J11,GradingM!$A$2:$C$106,2,FALSE),IF(LEFT(I11,1)="F",VLOOKUP(J11,GradingF!$A$2:$C$101,2,FALSE)," "))</f>
        <v>1</v>
      </c>
      <c r="L11" s="19">
        <f t="shared" si="2"/>
        <v>9.525462962962963E-3</v>
      </c>
    </row>
    <row r="12" spans="1:12" x14ac:dyDescent="0.2">
      <c r="A12">
        <f t="shared" si="0"/>
        <v>191</v>
      </c>
      <c r="B12" s="17">
        <v>10</v>
      </c>
      <c r="C12" s="17">
        <v>191</v>
      </c>
      <c r="D12" s="16">
        <v>9.5486111111111101E-3</v>
      </c>
      <c r="E12" s="17" t="str">
        <f>VLOOKUP(C12,Entries!$A$2:$D$376,2,FALSE)</f>
        <v>Ed</v>
      </c>
      <c r="F12" s="17" t="str">
        <f>VLOOKUP(C12,Entries!$A$2:$D$376,3,FALSE)</f>
        <v>Price</v>
      </c>
      <c r="G12" s="15" t="str">
        <f>VLOOKUP(C12,Entries!$A$2:$H$376,4,FALSE)</f>
        <v>guest</v>
      </c>
      <c r="H12" s="15" t="str">
        <f>VLOOKUP(C12,Entries!$A$2:$H$376,5,FALSE)</f>
        <v>Oxford University Press</v>
      </c>
      <c r="I12" s="15" t="str">
        <f>VLOOKUP(C12,Entries!$A$2:$H$376,6,FALSE)</f>
        <v>mv</v>
      </c>
      <c r="J12" s="15">
        <f>VLOOKUP(C12,Entries!$A$2:$H$376,7,FALSE)</f>
        <v>47</v>
      </c>
      <c r="K12" s="18">
        <f>IF(LEFT(I12,1)="M",VLOOKUP(J12,GradingM!$A$2:$C$106,2,FALSE),IF(LEFT(I12,1)="F",VLOOKUP(J12,GradingF!$A$2:$C$101,2,FALSE)," "))</f>
        <v>0.91749999999999998</v>
      </c>
      <c r="L12" s="19">
        <f t="shared" si="2"/>
        <v>8.7608506944444435E-3</v>
      </c>
    </row>
    <row r="13" spans="1:12" x14ac:dyDescent="0.2">
      <c r="A13" t="e">
        <f>#REF!</f>
        <v>#REF!</v>
      </c>
      <c r="B13" s="17">
        <v>11</v>
      </c>
      <c r="C13" s="28">
        <v>253</v>
      </c>
      <c r="D13" s="16">
        <v>9.5833333333333343E-3</v>
      </c>
      <c r="E13" s="28" t="s">
        <v>361</v>
      </c>
      <c r="F13" s="28" t="s">
        <v>435</v>
      </c>
      <c r="G13" s="40" t="s">
        <v>118</v>
      </c>
      <c r="H13" s="28" t="s">
        <v>429</v>
      </c>
      <c r="I13" s="29" t="s">
        <v>14</v>
      </c>
      <c r="J13" s="28">
        <v>47</v>
      </c>
      <c r="K13" s="18">
        <v>0.91749999999999998</v>
      </c>
      <c r="L13" s="19">
        <f t="shared" si="2"/>
        <v>8.7927083333333347E-3</v>
      </c>
    </row>
    <row r="14" spans="1:12" x14ac:dyDescent="0.2">
      <c r="A14">
        <f t="shared" si="0"/>
        <v>278</v>
      </c>
      <c r="B14" s="17">
        <v>12</v>
      </c>
      <c r="C14" s="17">
        <v>278</v>
      </c>
      <c r="D14" s="16">
        <v>9.6296296296296303E-3</v>
      </c>
      <c r="E14" s="28" t="s">
        <v>71</v>
      </c>
      <c r="F14" s="28" t="s">
        <v>441</v>
      </c>
      <c r="G14" s="40" t="s">
        <v>118</v>
      </c>
      <c r="H14" s="28" t="s">
        <v>442</v>
      </c>
      <c r="I14" s="50" t="s">
        <v>13</v>
      </c>
      <c r="J14" s="28">
        <v>27</v>
      </c>
      <c r="K14" s="18">
        <f>IF(LEFT(I14,1)="M",VLOOKUP(J14,GradingM!$A$2:$C$106,2,FALSE),IF(LEFT(I14,1)="F",VLOOKUP(J14,GradingF!$A$2:$C$101,2,FALSE)," "))</f>
        <v>1</v>
      </c>
      <c r="L14" s="19">
        <f t="shared" si="2"/>
        <v>9.6296296296296303E-3</v>
      </c>
    </row>
    <row r="15" spans="1:12" x14ac:dyDescent="0.2">
      <c r="A15">
        <f t="shared" si="0"/>
        <v>199</v>
      </c>
      <c r="B15" s="17">
        <v>13</v>
      </c>
      <c r="C15" s="17">
        <v>199</v>
      </c>
      <c r="D15" s="16">
        <v>9.6296296296296303E-3</v>
      </c>
      <c r="E15" s="17" t="str">
        <f>VLOOKUP(C15,Entries!$A$2:$D$376,2,FALSE)</f>
        <v xml:space="preserve">Chris </v>
      </c>
      <c r="F15" s="17" t="str">
        <f>VLOOKUP(C15,Entries!$A$2:$D$376,3,FALSE)</f>
        <v>Prince</v>
      </c>
      <c r="G15" s="15" t="str">
        <f>VLOOKUP(C15,Entries!$A$2:$H$376,4,FALSE)</f>
        <v>Guest</v>
      </c>
      <c r="H15" s="15" t="str">
        <f>VLOOKUP(C15,Entries!$A$2:$H$376,5,FALSE)</f>
        <v>Oxford City AC</v>
      </c>
      <c r="I15" s="15" t="str">
        <f>VLOOKUP(C15,Entries!$A$2:$H$376,6,FALSE)</f>
        <v>mv</v>
      </c>
      <c r="J15" s="15">
        <f>VLOOKUP(C15,Entries!$A$2:$H$376,7,FALSE)</f>
        <v>54</v>
      </c>
      <c r="K15" s="18">
        <f>IF(LEFT(I15,1)="M",VLOOKUP(J15,GradingM!$A$2:$C$106,2,FALSE),IF(LEFT(I15,1)="F",VLOOKUP(J15,GradingF!$A$2:$C$101,2,FALSE)," "))</f>
        <v>0.86740000000000006</v>
      </c>
      <c r="L15" s="19">
        <f t="shared" si="2"/>
        <v>8.3527407407407422E-3</v>
      </c>
    </row>
    <row r="16" spans="1:12" x14ac:dyDescent="0.2">
      <c r="A16">
        <f t="shared" si="0"/>
        <v>63</v>
      </c>
      <c r="B16" s="17">
        <v>14</v>
      </c>
      <c r="C16" s="17">
        <v>63</v>
      </c>
      <c r="D16" s="16">
        <v>9.8611111111111104E-3</v>
      </c>
      <c r="E16" s="17" t="str">
        <f>VLOOKUP(C16,Entries!$A$2:$D$376,2,FALSE)</f>
        <v>Kevin</v>
      </c>
      <c r="F16" s="17" t="str">
        <f>VLOOKUP(C16,Entries!$A$2:$D$376,3,FALSE)</f>
        <v>Wheeler</v>
      </c>
      <c r="G16" s="15" t="str">
        <f>VLOOKUP(C16,Entries!$A$2:$H$376,4,FALSE)</f>
        <v>Guest</v>
      </c>
      <c r="H16" s="15" t="str">
        <f>VLOOKUP(C16,Entries!$A$2:$H$376,5,FALSE)</f>
        <v>Oxford University Press</v>
      </c>
      <c r="I16" s="15" t="str">
        <f>VLOOKUP(C16,Entries!$A$2:$H$376,6,FALSE)</f>
        <v>mv</v>
      </c>
      <c r="J16" s="15">
        <f>VLOOKUP(C16,Entries!$A$2:$H$376,7,FALSE)</f>
        <v>46</v>
      </c>
      <c r="K16" s="18">
        <f>IF(LEFT(I16,1)="M",VLOOKUP(J16,GradingM!$A$2:$C$106,2,FALSE),IF(LEFT(I16,1)="F",VLOOKUP(J16,GradingF!$A$2:$C$101,2,FALSE)," "))</f>
        <v>0.92459999999999998</v>
      </c>
      <c r="L16" s="19">
        <f t="shared" si="2"/>
        <v>9.1175833333333317E-3</v>
      </c>
    </row>
    <row r="17" spans="1:12" x14ac:dyDescent="0.2">
      <c r="A17">
        <f t="shared" si="0"/>
        <v>133</v>
      </c>
      <c r="B17" s="17">
        <v>15</v>
      </c>
      <c r="C17" s="17">
        <v>133</v>
      </c>
      <c r="D17" s="16">
        <v>9.8958333333333329E-3</v>
      </c>
      <c r="E17" s="17" t="str">
        <f>VLOOKUP(C17,Entries!$A$2:$D$376,2,FALSE)</f>
        <v>Matt</v>
      </c>
      <c r="F17" s="17" t="str">
        <f>VLOOKUP(C17,Entries!$A$2:$D$376,3,FALSE)</f>
        <v>Walsh</v>
      </c>
      <c r="G17" s="15" t="str">
        <f>VLOOKUP(C17,Entries!$A$2:$H$376,4,FALSE)</f>
        <v>Guest</v>
      </c>
      <c r="H17" s="15" t="str">
        <f>VLOOKUP(C17,Entries!$A$2:$H$376,5,FALSE)</f>
        <v>St Clements School</v>
      </c>
      <c r="I17" s="15" t="str">
        <f>VLOOKUP(C17,Entries!$A$2:$H$376,6,FALSE)</f>
        <v>m</v>
      </c>
      <c r="J17" s="15">
        <f>VLOOKUP(C17,Entries!$A$2:$H$376,7,FALSE)</f>
        <v>29</v>
      </c>
      <c r="K17" s="18">
        <f>IF(LEFT(I17,1)="M",VLOOKUP(J17,GradingM!$A$2:$C$106,2,FALSE),IF(LEFT(I17,1)="F",VLOOKUP(J17,GradingF!$A$2:$C$101,2,FALSE)," "))</f>
        <v>1</v>
      </c>
      <c r="L17" s="19">
        <f t="shared" si="2"/>
        <v>9.8958333333333329E-3</v>
      </c>
    </row>
    <row r="18" spans="1:12" x14ac:dyDescent="0.2">
      <c r="A18">
        <f t="shared" si="0"/>
        <v>164</v>
      </c>
      <c r="B18" s="17">
        <v>16</v>
      </c>
      <c r="C18" s="17">
        <v>164</v>
      </c>
      <c r="D18" s="16">
        <v>9.8958333333333329E-3</v>
      </c>
      <c r="E18" s="17" t="str">
        <f>VLOOKUP(C18,Entries!$A$2:$D$376,2,FALSE)</f>
        <v>Xavier</v>
      </c>
      <c r="F18" s="17" t="str">
        <f>VLOOKUP(C18,Entries!$A$2:$D$376,3,FALSE)</f>
        <v>Laurent</v>
      </c>
      <c r="G18" s="15" t="str">
        <f>VLOOKUP(C18,Entries!$A$2:$H$376,4,FALSE)</f>
        <v>guest</v>
      </c>
      <c r="H18" s="15" t="str">
        <f>VLOOKUP(C18,Entries!$A$2:$H$376,5,FALSE)</f>
        <v>Ox Uni IT</v>
      </c>
      <c r="I18" s="15" t="str">
        <f>VLOOKUP(C18,Entries!$A$2:$H$376,6,FALSE)</f>
        <v>mv</v>
      </c>
      <c r="J18" s="15">
        <f>VLOOKUP(C18,Entries!$A$2:$H$376,7,FALSE)</f>
        <v>51</v>
      </c>
      <c r="K18" s="18">
        <f>IF(LEFT(I18,1)="M",VLOOKUP(J18,GradingM!$A$2:$C$106,2,FALSE),IF(LEFT(I18,1)="F",VLOOKUP(J18,GradingF!$A$2:$C$101,2,FALSE)," "))</f>
        <v>0.88919999999999999</v>
      </c>
      <c r="L18" s="19">
        <f t="shared" si="2"/>
        <v>8.7993749999999999E-3</v>
      </c>
    </row>
    <row r="19" spans="1:12" x14ac:dyDescent="0.2">
      <c r="A19">
        <f t="shared" si="0"/>
        <v>103</v>
      </c>
      <c r="B19" s="17">
        <v>17</v>
      </c>
      <c r="C19" s="17">
        <v>103</v>
      </c>
      <c r="D19" s="16">
        <v>1.0081018518518519E-2</v>
      </c>
      <c r="E19" s="17" t="str">
        <f>VLOOKUP(C19,Entries!$A$2:$D$376,2,FALSE)</f>
        <v>Gary</v>
      </c>
      <c r="F19" s="17" t="str">
        <f>VLOOKUP(C19,Entries!$A$2:$D$376,3,FALSE)</f>
        <v>Crone</v>
      </c>
      <c r="G19" s="15" t="str">
        <f>VLOOKUP(C19,Entries!$A$2:$H$376,4,FALSE)</f>
        <v>County</v>
      </c>
      <c r="H19" s="15" t="str">
        <f>VLOOKUP(C19,Entries!$A$2:$H$376,5,FALSE)</f>
        <v>Fire &amp; Rescue</v>
      </c>
      <c r="I19" s="15" t="str">
        <f>VLOOKUP(C19,Entries!$A$2:$H$376,6,FALSE)</f>
        <v>mv</v>
      </c>
      <c r="J19" s="15">
        <f>VLOOKUP(C19,Entries!$A$2:$H$376,7,FALSE)</f>
        <v>52</v>
      </c>
      <c r="K19" s="18">
        <f>IF(LEFT(I19,1)="M",VLOOKUP(J19,GradingM!$A$2:$C$106,2,FALSE),IF(LEFT(I19,1)="F",VLOOKUP(J19,GradingF!$A$2:$C$101,2,FALSE)," "))</f>
        <v>0.88190000000000002</v>
      </c>
      <c r="L19" s="19">
        <f t="shared" si="2"/>
        <v>8.8904502314814809E-3</v>
      </c>
    </row>
    <row r="20" spans="1:12" x14ac:dyDescent="0.2">
      <c r="A20">
        <f t="shared" si="0"/>
        <v>130</v>
      </c>
      <c r="B20" s="17">
        <v>18</v>
      </c>
      <c r="C20" s="17">
        <v>130</v>
      </c>
      <c r="D20" s="16">
        <v>1.0104166666666668E-2</v>
      </c>
      <c r="E20" s="17" t="str">
        <f>VLOOKUP(C20,Entries!$A$2:$D$376,2,FALSE)</f>
        <v>Lysette</v>
      </c>
      <c r="F20" s="17" t="str">
        <f>VLOOKUP(C20,Entries!$A$2:$D$376,3,FALSE)</f>
        <v>Taplin</v>
      </c>
      <c r="G20" s="15" t="str">
        <f>VLOOKUP(C20,Entries!$A$2:$H$376,4,FALSE)</f>
        <v>Guest</v>
      </c>
      <c r="H20" s="15" t="str">
        <f>VLOOKUP(C20,Entries!$A$2:$H$376,5,FALSE)</f>
        <v>Oxford University Press</v>
      </c>
      <c r="I20" s="15" t="str">
        <f>VLOOKUP(C20,Entries!$A$2:$H$376,6,FALSE)</f>
        <v>fv</v>
      </c>
      <c r="J20" s="15">
        <f>VLOOKUP(C20,Entries!$A$2:$H$376,7,FALSE)</f>
        <v>37</v>
      </c>
      <c r="K20" s="18">
        <f>IF(LEFT(I20,1)="M",VLOOKUP(J20,GradingM!$A$2:$C$106,2,FALSE),IF(LEFT(I20,1)="F",VLOOKUP(J20,GradingF!$A$2:$C$101,2,FALSE)," "))</f>
        <v>0.9798</v>
      </c>
      <c r="L20" s="19">
        <f t="shared" si="2"/>
        <v>9.9000625000000009E-3</v>
      </c>
    </row>
    <row r="21" spans="1:12" x14ac:dyDescent="0.2">
      <c r="A21">
        <f t="shared" si="0"/>
        <v>197</v>
      </c>
      <c r="B21" s="17">
        <v>19</v>
      </c>
      <c r="C21" s="17">
        <v>197</v>
      </c>
      <c r="D21" s="16">
        <v>1.0173611111111111E-2</v>
      </c>
      <c r="E21" s="17" t="str">
        <f>VLOOKUP(C21,Entries!$A$2:$D$376,2,FALSE)</f>
        <v>Paul</v>
      </c>
      <c r="F21" s="17" t="str">
        <f>VLOOKUP(C21,Entries!$A$2:$D$376,3,FALSE)</f>
        <v>Scott</v>
      </c>
      <c r="G21" s="15" t="str">
        <f>VLOOKUP(C21,Entries!$A$2:$H$376,4,FALSE)</f>
        <v>City</v>
      </c>
      <c r="H21" s="15" t="str">
        <f>VLOOKUP(C21,Entries!$A$2:$H$376,5,FALSE)</f>
        <v>Environmental Sustainability</v>
      </c>
      <c r="I21" s="15" t="str">
        <f>VLOOKUP(C21,Entries!$A$2:$H$376,6,FALSE)</f>
        <v>mv</v>
      </c>
      <c r="J21" s="15">
        <f>VLOOKUP(C21,Entries!$A$2:$H$376,7,FALSE)</f>
        <v>55</v>
      </c>
      <c r="K21" s="18">
        <f>IF(LEFT(I21,1)="M",VLOOKUP(J21,GradingM!$A$2:$C$106,2,FALSE),IF(LEFT(I21,1)="F",VLOOKUP(J21,GradingF!$A$2:$C$101,2,FALSE)," "))</f>
        <v>0.86009999999999998</v>
      </c>
      <c r="L21" s="19">
        <f t="shared" si="2"/>
        <v>8.7503229166666658E-3</v>
      </c>
    </row>
    <row r="22" spans="1:12" x14ac:dyDescent="0.2">
      <c r="A22">
        <f t="shared" si="0"/>
        <v>165</v>
      </c>
      <c r="B22" s="17">
        <v>20</v>
      </c>
      <c r="C22" s="17">
        <v>165</v>
      </c>
      <c r="D22" s="16">
        <v>1.0208333333333333E-2</v>
      </c>
      <c r="E22" s="17" t="str">
        <f>VLOOKUP(C22,Entries!$A$2:$D$376,2,FALSE)</f>
        <v>Jon</v>
      </c>
      <c r="F22" s="17" t="str">
        <f>VLOOKUP(C22,Entries!$A$2:$D$376,3,FALSE)</f>
        <v>Mason</v>
      </c>
      <c r="G22" s="15" t="str">
        <f>VLOOKUP(C22,Entries!$A$2:$H$376,4,FALSE)</f>
        <v>guest</v>
      </c>
      <c r="H22" s="15" t="str">
        <f>VLOOKUP(C22,Entries!$A$2:$H$376,5,FALSE)</f>
        <v>Ox  Uni Medical Sciences</v>
      </c>
      <c r="I22" s="15" t="str">
        <f>VLOOKUP(C22,Entries!$A$2:$H$376,6,FALSE)</f>
        <v>m</v>
      </c>
      <c r="J22" s="15">
        <f>VLOOKUP(C22,Entries!$A$2:$H$376,7,FALSE)</f>
        <v>39</v>
      </c>
      <c r="K22" s="18">
        <f>IF(LEFT(I22,1)="M",VLOOKUP(J22,GradingM!$A$2:$C$106,2,FALSE),IF(LEFT(I22,1)="F",VLOOKUP(J22,GradingF!$A$2:$C$101,2,FALSE)," "))</f>
        <v>0.97289999999999999</v>
      </c>
      <c r="L22" s="19">
        <f t="shared" si="2"/>
        <v>9.9316874999999995E-3</v>
      </c>
    </row>
    <row r="23" spans="1:12" x14ac:dyDescent="0.2">
      <c r="A23">
        <f t="shared" si="0"/>
        <v>234</v>
      </c>
      <c r="B23" s="17">
        <v>21</v>
      </c>
      <c r="C23" s="17">
        <v>234</v>
      </c>
      <c r="D23" s="16">
        <v>1.0219907407407408E-2</v>
      </c>
      <c r="E23" s="17" t="str">
        <f>VLOOKUP(C23,Entries!$A$2:$D$376,2,FALSE)</f>
        <v>Ellis</v>
      </c>
      <c r="F23" s="17" t="str">
        <f>VLOOKUP(C23,Entries!$A$2:$D$376,3,FALSE)</f>
        <v>Bicknell</v>
      </c>
      <c r="G23" s="15" t="str">
        <f>VLOOKUP(C23,Entries!$A$2:$H$376,4,FALSE)</f>
        <v>County</v>
      </c>
      <c r="H23" s="15" t="str">
        <f>VLOOKUP(C23,Entries!$A$2:$H$376,5,FALSE)</f>
        <v>Fire &amp; Rescue</v>
      </c>
      <c r="I23" s="15" t="str">
        <f>VLOOKUP(C23,Entries!$A$2:$H$376,6,FALSE)</f>
        <v>mv</v>
      </c>
      <c r="J23" s="15">
        <f>VLOOKUP(C23,Entries!$A$2:$H$376,7,FALSE)</f>
        <v>43</v>
      </c>
      <c r="K23" s="18">
        <f>IF(LEFT(I23,1)="M",VLOOKUP(J23,GradingM!$A$2:$C$106,2,FALSE),IF(LEFT(I23,1)="F",VLOOKUP(J23,GradingF!$A$2:$C$101,2,FALSE)," "))</f>
        <v>0.94540000000000002</v>
      </c>
      <c r="L23" s="19">
        <f t="shared" si="2"/>
        <v>9.6619004629629641E-3</v>
      </c>
    </row>
    <row r="24" spans="1:12" x14ac:dyDescent="0.2">
      <c r="A24">
        <f t="shared" si="0"/>
        <v>214</v>
      </c>
      <c r="B24" s="17">
        <v>22</v>
      </c>
      <c r="C24" s="17">
        <v>214</v>
      </c>
      <c r="D24" s="16">
        <v>1.0231481481481482E-2</v>
      </c>
      <c r="E24" s="17" t="str">
        <f>VLOOKUP(C24,Entries!$A$2:$D$376,2,FALSE)</f>
        <v>Cody</v>
      </c>
      <c r="F24" s="17" t="str">
        <f>VLOOKUP(C24,Entries!$A$2:$D$376,3,FALSE)</f>
        <v>Cypreos</v>
      </c>
      <c r="G24" s="15" t="str">
        <f>VLOOKUP(C24,Entries!$A$2:$H$376,4,FALSE)</f>
        <v>Guest</v>
      </c>
      <c r="H24" s="15" t="str">
        <f>VLOOKUP(C24,Entries!$A$2:$H$376,5,FALSE)</f>
        <v>St Clements School</v>
      </c>
      <c r="I24" s="15" t="str">
        <f>VLOOKUP(C24,Entries!$A$2:$H$376,6,FALSE)</f>
        <v>m</v>
      </c>
      <c r="J24" s="15">
        <f>VLOOKUP(C24,Entries!$A$2:$H$376,7,FALSE)</f>
        <v>24</v>
      </c>
      <c r="K24" s="18">
        <f>IF(LEFT(I24,1)="M",VLOOKUP(J24,GradingM!$A$2:$C$106,2,FALSE),IF(LEFT(I24,1)="F",VLOOKUP(J24,GradingF!$A$2:$C$101,2,FALSE)," "))</f>
        <v>1</v>
      </c>
      <c r="L24" s="19">
        <f t="shared" si="2"/>
        <v>1.0231481481481482E-2</v>
      </c>
    </row>
    <row r="25" spans="1:12" x14ac:dyDescent="0.2">
      <c r="A25">
        <f t="shared" si="0"/>
        <v>83</v>
      </c>
      <c r="B25" s="17">
        <v>23</v>
      </c>
      <c r="C25" s="17">
        <v>83</v>
      </c>
      <c r="D25" s="16">
        <v>1.0243055555555556E-2</v>
      </c>
      <c r="E25" s="17" t="str">
        <f>VLOOKUP(C25,Entries!$A$2:$D$376,2,FALSE)</f>
        <v xml:space="preserve">Tim </v>
      </c>
      <c r="F25" s="17" t="str">
        <f>VLOOKUP(C25,Entries!$A$2:$D$376,3,FALSE)</f>
        <v>Peart</v>
      </c>
      <c r="G25" s="15" t="str">
        <f>VLOOKUP(C25,Entries!$A$2:$H$376,4,FALSE)</f>
        <v>County</v>
      </c>
      <c r="H25" s="15" t="str">
        <f>VLOOKUP(C25,Entries!$A$2:$H$376,5,FALSE)</f>
        <v>Environment and Place</v>
      </c>
      <c r="I25" s="15" t="str">
        <f>VLOOKUP(C25,Entries!$A$2:$H$376,6,FALSE)</f>
        <v>m</v>
      </c>
      <c r="J25" s="15">
        <f>VLOOKUP(C25,Entries!$A$2:$H$376,7,FALSE)</f>
        <v>38</v>
      </c>
      <c r="K25" s="18">
        <f>IF(LEFT(I25,1)="M",VLOOKUP(J25,GradingM!$A$2:$C$106,2,FALSE),IF(LEFT(I25,1)="F",VLOOKUP(J25,GradingF!$A$2:$C$101,2,FALSE)," "))</f>
        <v>0.97970000000000002</v>
      </c>
      <c r="L25" s="19">
        <f t="shared" si="2"/>
        <v>1.0035121527777777E-2</v>
      </c>
    </row>
    <row r="26" spans="1:12" x14ac:dyDescent="0.2">
      <c r="A26">
        <f t="shared" si="0"/>
        <v>90</v>
      </c>
      <c r="B26" s="17">
        <v>24</v>
      </c>
      <c r="C26" s="17">
        <v>90</v>
      </c>
      <c r="D26" s="16">
        <v>1.0254629629629629E-2</v>
      </c>
      <c r="E26" s="17" t="str">
        <f>VLOOKUP(C26,Entries!$A$2:$D$376,2,FALSE)</f>
        <v xml:space="preserve">Rob </v>
      </c>
      <c r="F26" s="17" t="str">
        <f>VLOOKUP(C26,Entries!$A$2:$D$376,3,FALSE)</f>
        <v>Webster</v>
      </c>
      <c r="G26" s="15" t="str">
        <f>VLOOKUP(C26,Entries!$A$2:$H$376,4,FALSE)</f>
        <v>Guest</v>
      </c>
      <c r="H26" s="15" t="str">
        <f>VLOOKUP(C26,Entries!$A$2:$H$376,5,FALSE)</f>
        <v>Woodstock Harriers</v>
      </c>
      <c r="I26" s="15" t="str">
        <f>VLOOKUP(C26,Entries!$A$2:$H$376,6,FALSE)</f>
        <v>mv</v>
      </c>
      <c r="J26" s="15">
        <f>VLOOKUP(C26,Entries!$A$2:$H$376,7,FALSE)</f>
        <v>58</v>
      </c>
      <c r="K26" s="18">
        <f>IF(LEFT(I26,1)="M",VLOOKUP(J26,GradingM!$A$2:$C$106,2,FALSE),IF(LEFT(I26,1)="F",VLOOKUP(J26,GradingF!$A$2:$C$101,2,FALSE)," "))</f>
        <v>0.83740000000000003</v>
      </c>
      <c r="L26" s="19">
        <f t="shared" si="2"/>
        <v>8.5872268518518511E-3</v>
      </c>
    </row>
    <row r="27" spans="1:12" x14ac:dyDescent="0.2">
      <c r="A27">
        <f t="shared" si="0"/>
        <v>24</v>
      </c>
      <c r="B27" s="17">
        <v>25</v>
      </c>
      <c r="C27" s="17">
        <v>24</v>
      </c>
      <c r="D27" s="16">
        <v>1.03125E-2</v>
      </c>
      <c r="E27" s="17" t="str">
        <f>VLOOKUP(C27,Entries!$A$2:$D$376,2,FALSE)</f>
        <v>Joseph</v>
      </c>
      <c r="F27" s="17" t="str">
        <f>VLOOKUP(C27,Entries!$A$2:$D$376,3,FALSE)</f>
        <v>Gould</v>
      </c>
      <c r="G27" s="15" t="str">
        <f>VLOOKUP(C27,Entries!$A$2:$H$376,4,FALSE)</f>
        <v>City</v>
      </c>
      <c r="H27" s="15" t="str">
        <f>VLOOKUP(C27,Entries!$A$2:$H$376,5,FALSE)</f>
        <v>Environmentakl Health</v>
      </c>
      <c r="I27" s="15" t="str">
        <f>VLOOKUP(C27,Entries!$A$2:$H$376,6,FALSE)</f>
        <v>m</v>
      </c>
      <c r="J27" s="15">
        <f>VLOOKUP(C27,Entries!$A$2:$H$376,7,FALSE)</f>
        <v>31</v>
      </c>
      <c r="K27" s="18">
        <f>IF(LEFT(I27,1)="M",VLOOKUP(J27,GradingM!$A$2:$C$106,2,FALSE),IF(LEFT(I27,1)="F",VLOOKUP(J27,GradingF!$A$2:$C$101,2,FALSE)," "))</f>
        <v>1</v>
      </c>
      <c r="L27" s="19">
        <f t="shared" si="2"/>
        <v>1.03125E-2</v>
      </c>
    </row>
    <row r="28" spans="1:12" x14ac:dyDescent="0.2">
      <c r="A28">
        <f t="shared" si="0"/>
        <v>51</v>
      </c>
      <c r="B28" s="17">
        <v>26</v>
      </c>
      <c r="C28" s="17">
        <v>51</v>
      </c>
      <c r="D28" s="16">
        <v>1.0324074074074074E-2</v>
      </c>
      <c r="E28" s="17" t="str">
        <f>VLOOKUP(C28,Entries!$A$2:$D$376,2,FALSE)</f>
        <v xml:space="preserve">Craig </v>
      </c>
      <c r="F28" s="17" t="str">
        <f>VLOOKUP(C28,Entries!$A$2:$D$376,3,FALSE)</f>
        <v>Rossington</v>
      </c>
      <c r="G28" s="15" t="str">
        <f>VLOOKUP(C28,Entries!$A$2:$H$376,4,FALSE)</f>
        <v>County</v>
      </c>
      <c r="H28" s="15" t="str">
        <f>VLOOKUP(C28,Entries!$A$2:$H$376,5,FALSE)</f>
        <v>Transport Planning</v>
      </c>
      <c r="I28" s="15" t="str">
        <f>VLOOKUP(C28,Entries!$A$2:$H$376,6,FALSE)</f>
        <v>mv</v>
      </c>
      <c r="J28" s="15">
        <f>VLOOKUP(C28,Entries!$A$2:$H$376,7,FALSE)</f>
        <v>49</v>
      </c>
      <c r="K28" s="18">
        <f>IF(LEFT(I28,1)="M",VLOOKUP(J28,GradingM!$A$2:$C$106,2,FALSE),IF(LEFT(I28,1)="F",VLOOKUP(J28,GradingF!$A$2:$C$101,2,FALSE)," "))</f>
        <v>0.90339999999999998</v>
      </c>
      <c r="L28" s="19">
        <f t="shared" si="2"/>
        <v>9.326768518518519E-3</v>
      </c>
    </row>
    <row r="29" spans="1:12" x14ac:dyDescent="0.2">
      <c r="A29">
        <f t="shared" si="0"/>
        <v>221</v>
      </c>
      <c r="B29" s="17">
        <v>27</v>
      </c>
      <c r="C29" s="17">
        <v>221</v>
      </c>
      <c r="D29" s="16">
        <v>1.0381944444444444E-2</v>
      </c>
      <c r="E29" s="17" t="str">
        <f>VLOOKUP(C29,Entries!$A$2:$D$376,2,FALSE)</f>
        <v>Luis</v>
      </c>
      <c r="F29" s="17" t="str">
        <f>VLOOKUP(C29,Entries!$A$2:$D$376,3,FALSE)</f>
        <v>Fortune</v>
      </c>
      <c r="G29" s="15" t="str">
        <f>VLOOKUP(C29,Entries!$A$2:$H$376,4,FALSE)</f>
        <v>Guest</v>
      </c>
      <c r="H29" s="15" t="str">
        <f>VLOOKUP(C29,Entries!$A$2:$H$376,5,FALSE)</f>
        <v>St Clements School</v>
      </c>
      <c r="I29" s="15" t="str">
        <f>VLOOKUP(C29,Entries!$A$2:$H$376,6,FALSE)</f>
        <v>m</v>
      </c>
      <c r="J29" s="15">
        <f>VLOOKUP(C29,Entries!$A$2:$H$376,7,FALSE)</f>
        <v>18</v>
      </c>
      <c r="K29" s="18">
        <f>IF(LEFT(I29,1)="M",VLOOKUP(J29,GradingM!$A$2:$C$106,2,FALSE),IF(LEFT(I29,1)="F",VLOOKUP(J29,GradingF!$A$2:$C$101,2,FALSE)," "))</f>
        <v>1</v>
      </c>
      <c r="L29" s="19">
        <f t="shared" si="2"/>
        <v>1.0381944444444444E-2</v>
      </c>
    </row>
    <row r="30" spans="1:12" x14ac:dyDescent="0.2">
      <c r="A30">
        <f t="shared" si="0"/>
        <v>56</v>
      </c>
      <c r="B30" s="17">
        <v>28</v>
      </c>
      <c r="C30" s="17">
        <v>56</v>
      </c>
      <c r="D30" s="16">
        <v>1.0439814814814813E-2</v>
      </c>
      <c r="E30" s="17" t="str">
        <f>VLOOKUP(C30,Entries!$A$2:$D$376,2,FALSE)</f>
        <v>Kim</v>
      </c>
      <c r="F30" s="17" t="str">
        <f>VLOOKUP(C30,Entries!$A$2:$D$376,3,FALSE)</f>
        <v>Sutherland</v>
      </c>
      <c r="G30" s="15" t="str">
        <f>VLOOKUP(C30,Entries!$A$2:$H$376,4,FALSE)</f>
        <v>County</v>
      </c>
      <c r="H30" s="15" t="str">
        <f>VLOOKUP(C30,Entries!$A$2:$H$376,5,FALSE)</f>
        <v>Environment and Place</v>
      </c>
      <c r="I30" s="15" t="str">
        <f>VLOOKUP(C30,Entries!$A$2:$H$376,6,FALSE)</f>
        <v>f</v>
      </c>
      <c r="J30" s="15">
        <f>VLOOKUP(C30,Entries!$A$2:$H$376,7,FALSE)</f>
        <v>27</v>
      </c>
      <c r="K30" s="18">
        <f>IF(LEFT(I30,1)="M",VLOOKUP(J30,GradingM!$A$2:$C$106,2,FALSE),IF(LEFT(I30,1)="F",VLOOKUP(J30,GradingF!$A$2:$C$101,2,FALSE)," "))</f>
        <v>1</v>
      </c>
      <c r="L30" s="19">
        <f t="shared" si="2"/>
        <v>1.0439814814814813E-2</v>
      </c>
    </row>
    <row r="31" spans="1:12" x14ac:dyDescent="0.2">
      <c r="A31">
        <f t="shared" si="0"/>
        <v>175</v>
      </c>
      <c r="B31" s="17">
        <v>29</v>
      </c>
      <c r="C31" s="17">
        <v>175</v>
      </c>
      <c r="D31" s="16">
        <v>1.0474537037037037E-2</v>
      </c>
      <c r="E31" s="17" t="str">
        <f>VLOOKUP(C31,Entries!$A$2:$D$376,2,FALSE)</f>
        <v xml:space="preserve">Justin </v>
      </c>
      <c r="F31" s="17" t="str">
        <f>VLOOKUP(C31,Entries!$A$2:$D$376,3,FALSE)</f>
        <v>Stanley</v>
      </c>
      <c r="G31" s="15" t="str">
        <f>VLOOKUP(C31,Entries!$A$2:$H$376,4,FALSE)</f>
        <v>County</v>
      </c>
      <c r="H31" s="15" t="str">
        <f>VLOOKUP(C31,Entries!$A$2:$H$376,5,FALSE)</f>
        <v>Fire &amp; Rescue</v>
      </c>
      <c r="I31" s="15" t="str">
        <f>VLOOKUP(C31,Entries!$A$2:$H$376,6,FALSE)</f>
        <v>mv</v>
      </c>
      <c r="J31" s="15">
        <f>VLOOKUP(C31,Entries!$A$2:$H$376,7,FALSE)</f>
        <v>45</v>
      </c>
      <c r="K31" s="18">
        <f>IF(LEFT(I31,1)="M",VLOOKUP(J31,GradingM!$A$2:$C$106,2,FALSE),IF(LEFT(I31,1)="F",VLOOKUP(J31,GradingF!$A$2:$C$101,2,FALSE)," "))</f>
        <v>0.93159999999999998</v>
      </c>
      <c r="L31" s="19">
        <f t="shared" si="2"/>
        <v>9.7580787037037046E-3</v>
      </c>
    </row>
    <row r="32" spans="1:12" x14ac:dyDescent="0.2">
      <c r="A32">
        <f t="shared" si="0"/>
        <v>22</v>
      </c>
      <c r="B32" s="17">
        <v>30</v>
      </c>
      <c r="C32" s="17">
        <v>22</v>
      </c>
      <c r="D32" s="16">
        <v>1.050925925925926E-2</v>
      </c>
      <c r="E32" s="17" t="str">
        <f>VLOOKUP(C32,Entries!$A$2:$D$376,2,FALSE)</f>
        <v>Steve</v>
      </c>
      <c r="F32" s="17" t="str">
        <f>VLOOKUP(C32,Entries!$A$2:$D$376,3,FALSE)</f>
        <v>Golla</v>
      </c>
      <c r="G32" s="15" t="str">
        <f>VLOOKUP(C32,Entries!$A$2:$H$376,4,FALSE)</f>
        <v>Guest</v>
      </c>
      <c r="H32" s="15" t="str">
        <f>VLOOKUP(C32,Entries!$A$2:$H$376,5,FALSE)</f>
        <v>EWR</v>
      </c>
      <c r="I32" s="15" t="str">
        <f>VLOOKUP(C32,Entries!$A$2:$H$376,6,FALSE)</f>
        <v>mv</v>
      </c>
      <c r="J32" s="15">
        <f>VLOOKUP(C32,Entries!$A$2:$H$376,7,FALSE)</f>
        <v>49</v>
      </c>
      <c r="K32" s="18">
        <f>IF(LEFT(I32,1)="M",VLOOKUP(J32,GradingM!$A$2:$C$106,2,FALSE),IF(LEFT(I32,1)="F",VLOOKUP(J32,GradingF!$A$2:$C$101,2,FALSE)," "))</f>
        <v>0.90339999999999998</v>
      </c>
      <c r="L32" s="19">
        <f t="shared" si="2"/>
        <v>9.4940648148148146E-3</v>
      </c>
    </row>
    <row r="33" spans="1:12" x14ac:dyDescent="0.2">
      <c r="A33">
        <f t="shared" si="0"/>
        <v>67</v>
      </c>
      <c r="B33" s="17">
        <v>31</v>
      </c>
      <c r="C33" s="17">
        <v>67</v>
      </c>
      <c r="D33" s="16">
        <v>1.0532407407407407E-2</v>
      </c>
      <c r="E33" s="17" t="str">
        <f>VLOOKUP(C33,Entries!$A$2:$D$376,2,FALSE)</f>
        <v>Dave</v>
      </c>
      <c r="F33" s="17" t="str">
        <f>VLOOKUP(C33,Entries!$A$2:$D$376,3,FALSE)</f>
        <v>Bedwell</v>
      </c>
      <c r="G33" s="15" t="str">
        <f>VLOOKUP(C33,Entries!$A$2:$H$376,4,FALSE)</f>
        <v>Guest</v>
      </c>
      <c r="H33" s="15" t="str">
        <f>VLOOKUP(C33,Entries!$A$2:$H$376,5,FALSE)</f>
        <v>Bristol &amp; West AC</v>
      </c>
      <c r="I33" s="15" t="str">
        <f>VLOOKUP(C33,Entries!$A$2:$H$376,6,FALSE)</f>
        <v>mv</v>
      </c>
      <c r="J33" s="15">
        <f>VLOOKUP(C33,Entries!$A$2:$H$376,7,FALSE)</f>
        <v>70</v>
      </c>
      <c r="K33" s="18">
        <f>IF(LEFT(I33,1)="M",VLOOKUP(J33,GradingM!$A$2:$C$106,2,FALSE),IF(LEFT(I33,1)="F",VLOOKUP(J33,GradingF!$A$2:$C$101,2,FALSE)," "))</f>
        <v>0.74150000000000005</v>
      </c>
      <c r="L33" s="19">
        <f t="shared" si="2"/>
        <v>7.809780092592593E-3</v>
      </c>
    </row>
    <row r="34" spans="1:12" x14ac:dyDescent="0.2">
      <c r="A34">
        <f t="shared" si="0"/>
        <v>107</v>
      </c>
      <c r="B34" s="17">
        <v>32</v>
      </c>
      <c r="C34" s="17">
        <v>107</v>
      </c>
      <c r="D34" s="16">
        <v>1.0543981481481481E-2</v>
      </c>
      <c r="E34" s="17" t="str">
        <f>VLOOKUP(C34,Entries!$A$2:$D$376,2,FALSE)</f>
        <v>Ben</v>
      </c>
      <c r="F34" s="17" t="str">
        <f>VLOOKUP(C34,Entries!$A$2:$D$376,3,FALSE)</f>
        <v>Evans</v>
      </c>
      <c r="G34" s="15" t="str">
        <f>VLOOKUP(C34,Entries!$A$2:$H$376,4,FALSE)</f>
        <v>City</v>
      </c>
      <c r="H34" s="15" t="str">
        <f>VLOOKUP(C34,Entries!$A$2:$H$376,5,FALSE)</f>
        <v>Physical Activity Team</v>
      </c>
      <c r="I34" s="15" t="str">
        <f>VLOOKUP(C34,Entries!$A$2:$H$376,6,FALSE)</f>
        <v>m</v>
      </c>
      <c r="J34" s="15">
        <f>VLOOKUP(C34,Entries!$A$2:$H$376,7,FALSE)</f>
        <v>26</v>
      </c>
      <c r="K34" s="18">
        <f>IF(LEFT(I34,1)="M",VLOOKUP(J34,GradingM!$A$2:$C$106,2,FALSE),IF(LEFT(I34,1)="F",VLOOKUP(J34,GradingF!$A$2:$C$101,2,FALSE)," "))</f>
        <v>1</v>
      </c>
      <c r="L34" s="19">
        <f t="shared" si="2"/>
        <v>1.0543981481481481E-2</v>
      </c>
    </row>
    <row r="35" spans="1:12" x14ac:dyDescent="0.2">
      <c r="A35">
        <f t="shared" si="0"/>
        <v>162</v>
      </c>
      <c r="B35" s="17">
        <v>33</v>
      </c>
      <c r="C35" s="17">
        <v>162</v>
      </c>
      <c r="D35" s="16">
        <v>1.0567129629629629E-2</v>
      </c>
      <c r="E35" s="17" t="str">
        <f>VLOOKUP(C35,Entries!$A$2:$D$376,2,FALSE)</f>
        <v>Ewan</v>
      </c>
      <c r="F35" s="17" t="str">
        <f>VLOOKUP(C35,Entries!$A$2:$D$376,3,FALSE)</f>
        <v>Kilgour</v>
      </c>
      <c r="G35" s="15" t="str">
        <f>VLOOKUP(C35,Entries!$A$2:$H$376,4,FALSE)</f>
        <v>guest</v>
      </c>
      <c r="H35" s="15" t="str">
        <f>VLOOKUP(C35,Entries!$A$2:$H$376,5,FALSE)</f>
        <v>Ox Uni IT</v>
      </c>
      <c r="I35" s="15" t="str">
        <f>VLOOKUP(C35,Entries!$A$2:$H$376,6,FALSE)</f>
        <v>mv</v>
      </c>
      <c r="J35" s="15">
        <f>VLOOKUP(C35,Entries!$A$2:$H$376,7,FALSE)</f>
        <v>56</v>
      </c>
      <c r="K35" s="18">
        <f>IF(LEFT(I35,1)="M",VLOOKUP(J35,GradingM!$A$2:$C$106,2,FALSE),IF(LEFT(I35,1)="F",VLOOKUP(J35,GradingF!$A$2:$C$101,2,FALSE)," "))</f>
        <v>0.85260000000000002</v>
      </c>
      <c r="L35" s="19">
        <f t="shared" si="2"/>
        <v>9.0095347222222226E-3</v>
      </c>
    </row>
    <row r="36" spans="1:12" x14ac:dyDescent="0.2">
      <c r="A36">
        <f t="shared" si="0"/>
        <v>166</v>
      </c>
      <c r="B36" s="17">
        <v>34</v>
      </c>
      <c r="C36" s="17">
        <v>166</v>
      </c>
      <c r="D36" s="16">
        <v>1.0590277777777777E-2</v>
      </c>
      <c r="E36" s="17" t="str">
        <f>VLOOKUP(C36,Entries!$A$2:$D$376,2,FALSE)</f>
        <v>Sam</v>
      </c>
      <c r="F36" s="17" t="str">
        <f>VLOOKUP(C36,Entries!$A$2:$D$376,3,FALSE)</f>
        <v>McIlroy</v>
      </c>
      <c r="G36" s="15" t="str">
        <f>VLOOKUP(C36,Entries!$A$2:$H$376,4,FALSE)</f>
        <v>guest</v>
      </c>
      <c r="H36" s="15" t="str">
        <f>VLOOKUP(C36,Entries!$A$2:$H$376,5,FALSE)</f>
        <v>Ox Uni IT</v>
      </c>
      <c r="I36" s="15" t="str">
        <f>VLOOKUP(C36,Entries!$A$2:$H$376,6,FALSE)</f>
        <v>mv</v>
      </c>
      <c r="J36" s="15">
        <f>VLOOKUP(C36,Entries!$A$2:$H$376,7,FALSE)</f>
        <v>48</v>
      </c>
      <c r="K36" s="18">
        <f>IF(LEFT(I36,1)="M",VLOOKUP(J36,GradingM!$A$2:$C$106,2,FALSE),IF(LEFT(I36,1)="F",VLOOKUP(J36,GradingF!$A$2:$C$101,2,FALSE)," "))</f>
        <v>0.91049999999999998</v>
      </c>
      <c r="L36" s="19">
        <f t="shared" ref="L36:L68" si="3">IF(ISNUMBER(D36*K36),D36*K36," ")</f>
        <v>9.6424479166666646E-3</v>
      </c>
    </row>
    <row r="37" spans="1:12" x14ac:dyDescent="0.2">
      <c r="A37">
        <f t="shared" si="0"/>
        <v>111</v>
      </c>
      <c r="B37" s="17">
        <v>35</v>
      </c>
      <c r="C37" s="17">
        <v>111</v>
      </c>
      <c r="D37" s="16">
        <v>1.0671296296296297E-2</v>
      </c>
      <c r="E37" s="17" t="str">
        <f>VLOOKUP(C37,Entries!$A$2:$D$376,2,FALSE)</f>
        <v>Andrew</v>
      </c>
      <c r="F37" s="17" t="str">
        <f>VLOOKUP(C37,Entries!$A$2:$D$376,3,FALSE)</f>
        <v>Kent</v>
      </c>
      <c r="G37" s="15" t="str">
        <f>VLOOKUP(C37,Entries!$A$2:$H$376,4,FALSE)</f>
        <v>Guest</v>
      </c>
      <c r="H37" s="15" t="str">
        <f>VLOOKUP(C37,Entries!$A$2:$H$376,5,FALSE)</f>
        <v>Oxford University Press</v>
      </c>
      <c r="I37" s="15" t="str">
        <f>VLOOKUP(C37,Entries!$A$2:$H$376,6,FALSE)</f>
        <v>mv</v>
      </c>
      <c r="J37" s="15">
        <f>VLOOKUP(C37,Entries!$A$2:$H$376,7,FALSE)</f>
        <v>40</v>
      </c>
      <c r="K37" s="18">
        <f>IF(LEFT(I37,1)="M",VLOOKUP(J37,GradingM!$A$2:$C$106,2,FALSE),IF(LEFT(I37,1)="F",VLOOKUP(J37,GradingF!$A$2:$C$101,2,FALSE)," "))</f>
        <v>0.96909999999999996</v>
      </c>
      <c r="L37" s="19">
        <f t="shared" si="3"/>
        <v>1.0341553240740741E-2</v>
      </c>
    </row>
    <row r="38" spans="1:12" x14ac:dyDescent="0.2">
      <c r="A38">
        <f t="shared" si="0"/>
        <v>5</v>
      </c>
      <c r="B38" s="17">
        <v>36</v>
      </c>
      <c r="C38" s="17">
        <v>5</v>
      </c>
      <c r="D38" s="16">
        <v>1.0694444444444444E-2</v>
      </c>
      <c r="E38" s="17" t="str">
        <f>VLOOKUP(C38,Entries!$A$2:$D$376,2,FALSE)</f>
        <v>Chris</v>
      </c>
      <c r="F38" s="17" t="str">
        <f>VLOOKUP(C38,Entries!$A$2:$D$376,3,FALSE)</f>
        <v>Bedford</v>
      </c>
      <c r="G38" s="15" t="str">
        <f>VLOOKUP(C38,Entries!$A$2:$H$376,4,FALSE)</f>
        <v>Guest</v>
      </c>
      <c r="H38" s="15" t="str">
        <f>VLOOKUP(C38,Entries!$A$2:$H$376,5,FALSE)</f>
        <v>Abingdon AC</v>
      </c>
      <c r="I38" s="15" t="str">
        <f>VLOOKUP(C38,Entries!$A$2:$H$376,6,FALSE)</f>
        <v>mv</v>
      </c>
      <c r="J38" s="15">
        <f>VLOOKUP(C38,Entries!$A$2:$H$376,7,FALSE)</f>
        <v>58</v>
      </c>
      <c r="K38" s="18">
        <f>IF(LEFT(I38,1)="M",VLOOKUP(J38,GradingM!$A$2:$C$106,2,FALSE),IF(LEFT(I38,1)="F",VLOOKUP(J38,GradingF!$A$2:$C$101,2,FALSE)," "))</f>
        <v>0.83740000000000003</v>
      </c>
      <c r="L38" s="19">
        <f t="shared" si="3"/>
        <v>8.9555277777777775E-3</v>
      </c>
    </row>
    <row r="39" spans="1:12" x14ac:dyDescent="0.2">
      <c r="A39">
        <f t="shared" si="0"/>
        <v>40</v>
      </c>
      <c r="B39" s="17">
        <v>37</v>
      </c>
      <c r="C39" s="17">
        <v>40</v>
      </c>
      <c r="D39" s="16">
        <v>1.0717592592592593E-2</v>
      </c>
      <c r="E39" s="17" t="str">
        <f>VLOOKUP(C39,Entries!$A$2:$D$376,2,FALSE)</f>
        <v xml:space="preserve">Craig </v>
      </c>
      <c r="F39" s="17" t="str">
        <f>VLOOKUP(C39,Entries!$A$2:$D$376,3,FALSE)</f>
        <v>Miles-Clarke</v>
      </c>
      <c r="G39" s="15" t="str">
        <f>VLOOKUP(C39,Entries!$A$2:$H$376,4,FALSE)</f>
        <v>County</v>
      </c>
      <c r="H39" s="15" t="str">
        <f>VLOOKUP(C39,Entries!$A$2:$H$376,5,FALSE)</f>
        <v>Performance and Insight</v>
      </c>
      <c r="I39" s="15" t="str">
        <f>VLOOKUP(C39,Entries!$A$2:$H$376,6,FALSE)</f>
        <v>m</v>
      </c>
      <c r="J39" s="15">
        <f>VLOOKUP(C39,Entries!$A$2:$H$376,7,FALSE)</f>
        <v>38</v>
      </c>
      <c r="K39" s="18">
        <f>IF(LEFT(I39,1)="M",VLOOKUP(J39,GradingM!$A$2:$C$106,2,FALSE),IF(LEFT(I39,1)="F",VLOOKUP(J39,GradingF!$A$2:$C$101,2,FALSE)," "))</f>
        <v>0.97970000000000002</v>
      </c>
      <c r="L39" s="19">
        <f t="shared" si="3"/>
        <v>1.0500025462962963E-2</v>
      </c>
    </row>
    <row r="40" spans="1:12" x14ac:dyDescent="0.2">
      <c r="A40">
        <f t="shared" si="0"/>
        <v>19</v>
      </c>
      <c r="B40" s="17">
        <v>38</v>
      </c>
      <c r="C40" s="17">
        <v>19</v>
      </c>
      <c r="D40" s="16">
        <v>1.0752314814814814E-2</v>
      </c>
      <c r="E40" s="17" t="str">
        <f>VLOOKUP(C40,Entries!$A$2:$D$376,2,FALSE)</f>
        <v>Jonathan</v>
      </c>
      <c r="F40" s="17" t="str">
        <f>VLOOKUP(C40,Entries!$A$2:$D$376,3,FALSE)</f>
        <v>Duffy</v>
      </c>
      <c r="G40" s="15" t="str">
        <f>VLOOKUP(C40,Entries!$A$2:$H$376,4,FALSE)</f>
        <v>County</v>
      </c>
      <c r="H40" s="15" t="str">
        <f>VLOOKUP(C40,Entries!$A$2:$H$376,5,FALSE)</f>
        <v>Procurement</v>
      </c>
      <c r="I40" s="15" t="str">
        <f>VLOOKUP(C40,Entries!$A$2:$H$376,6,FALSE)</f>
        <v>m</v>
      </c>
      <c r="J40" s="15">
        <f>VLOOKUP(C40,Entries!$A$2:$H$376,7,FALSE)</f>
        <v>38</v>
      </c>
      <c r="K40" s="18">
        <f>IF(LEFT(I40,1)="M",VLOOKUP(J40,GradingM!$A$2:$C$106,2,FALSE),IF(LEFT(I40,1)="F",VLOOKUP(J40,GradingF!$A$2:$C$101,2,FALSE)," "))</f>
        <v>0.97970000000000002</v>
      </c>
      <c r="L40" s="19">
        <f t="shared" si="3"/>
        <v>1.0534042824074073E-2</v>
      </c>
    </row>
    <row r="41" spans="1:12" x14ac:dyDescent="0.2">
      <c r="A41">
        <f t="shared" si="0"/>
        <v>190</v>
      </c>
      <c r="B41" s="17">
        <v>39</v>
      </c>
      <c r="C41" s="17">
        <v>190</v>
      </c>
      <c r="D41" s="16">
        <v>1.0752314814814814E-2</v>
      </c>
      <c r="E41" s="17" t="str">
        <f>VLOOKUP(C41,Entries!$A$2:$D$376,2,FALSE)</f>
        <v>Chris</v>
      </c>
      <c r="F41" s="17" t="str">
        <f>VLOOKUP(C41,Entries!$A$2:$D$376,3,FALSE)</f>
        <v>Smowton</v>
      </c>
      <c r="G41" s="15" t="str">
        <f>VLOOKUP(C41,Entries!$A$2:$H$376,4,FALSE)</f>
        <v>City</v>
      </c>
      <c r="H41" s="15" t="str">
        <f>VLOOKUP(C41,Entries!$A$2:$H$376,5,FALSE)</f>
        <v>Oxford City  Councillors</v>
      </c>
      <c r="I41" s="15" t="str">
        <f>VLOOKUP(C41,Entries!$A$2:$H$376,6,FALSE)</f>
        <v>m</v>
      </c>
      <c r="J41" s="15">
        <f>VLOOKUP(C41,Entries!$A$2:$H$376,7,FALSE)</f>
        <v>37</v>
      </c>
      <c r="K41" s="18">
        <f>IF(LEFT(I41,1)="M",VLOOKUP(J41,GradingM!$A$2:$C$106,2,FALSE),IF(LEFT(I41,1)="F",VLOOKUP(J41,GradingF!$A$2:$C$101,2,FALSE)," "))</f>
        <v>0.98660000000000003</v>
      </c>
      <c r="L41" s="19">
        <f t="shared" si="3"/>
        <v>1.0608233796296296E-2</v>
      </c>
    </row>
    <row r="42" spans="1:12" x14ac:dyDescent="0.2">
      <c r="A42">
        <f t="shared" si="0"/>
        <v>135</v>
      </c>
      <c r="B42" s="17">
        <v>40</v>
      </c>
      <c r="C42" s="17">
        <v>135</v>
      </c>
      <c r="D42" s="16">
        <v>1.0763888888888891E-2</v>
      </c>
      <c r="E42" s="17" t="str">
        <f>VLOOKUP(C42,Entries!$A$2:$D$376,2,FALSE)</f>
        <v>Sam</v>
      </c>
      <c r="F42" s="17" t="str">
        <f>VLOOKUP(C42,Entries!$A$2:$D$376,3,FALSE)</f>
        <v>Appleton</v>
      </c>
      <c r="G42" s="15" t="str">
        <f>VLOOKUP(C42,Entries!$A$2:$H$376,4,FALSE)</f>
        <v>County</v>
      </c>
      <c r="H42" s="15" t="str">
        <f>VLOOKUP(C42,Entries!$A$2:$H$376,5,FALSE)</f>
        <v>Fire &amp; Rescue</v>
      </c>
      <c r="I42" s="15" t="str">
        <f>VLOOKUP(C42,Entries!$A$2:$H$376,6,FALSE)</f>
        <v>m</v>
      </c>
      <c r="J42" s="15">
        <f>VLOOKUP(C42,Entries!$A$2:$H$376,7,FALSE)</f>
        <v>29</v>
      </c>
      <c r="K42" s="18">
        <f>IF(LEFT(I42,1)="M",VLOOKUP(J42,GradingM!$A$2:$C$106,2,FALSE),IF(LEFT(I42,1)="F",VLOOKUP(J42,GradingF!$A$2:$C$101,2,FALSE)," "))</f>
        <v>1</v>
      </c>
      <c r="L42" s="19">
        <f t="shared" si="3"/>
        <v>1.0763888888888891E-2</v>
      </c>
    </row>
    <row r="43" spans="1:12" x14ac:dyDescent="0.2">
      <c r="A43">
        <f t="shared" si="0"/>
        <v>17</v>
      </c>
      <c r="B43" s="17">
        <v>41</v>
      </c>
      <c r="C43" s="17">
        <v>17</v>
      </c>
      <c r="D43" s="16">
        <v>1.0775462962962964E-2</v>
      </c>
      <c r="E43" s="17" t="str">
        <f>VLOOKUP(C43,Entries!$A$2:$D$376,2,FALSE)</f>
        <v xml:space="preserve">Simon </v>
      </c>
      <c r="F43" s="17" t="str">
        <f>VLOOKUP(C43,Entries!$A$2:$D$376,3,FALSE)</f>
        <v>Dales</v>
      </c>
      <c r="G43" s="15" t="str">
        <f>VLOOKUP(C43,Entries!$A$2:$H$376,4,FALSE)</f>
        <v>Guest</v>
      </c>
      <c r="H43" s="15" t="str">
        <f>VLOOKUP(C43,Entries!$A$2:$H$376,5,FALSE)</f>
        <v>Headington Road Runners</v>
      </c>
      <c r="I43" s="15" t="str">
        <f>VLOOKUP(C43,Entries!$A$2:$H$376,6,FALSE)</f>
        <v>mv</v>
      </c>
      <c r="J43" s="15">
        <f>VLOOKUP(C43,Entries!$A$2:$H$376,7,FALSE)</f>
        <v>62</v>
      </c>
      <c r="K43" s="18">
        <f>IF(LEFT(I43,1)="M",VLOOKUP(J43,GradingM!$A$2:$C$106,2,FALSE),IF(LEFT(I43,1)="F",VLOOKUP(J43,GradingF!$A$2:$C$101,2,FALSE)," "))</f>
        <v>0.80620000000000003</v>
      </c>
      <c r="L43" s="19">
        <f t="shared" si="3"/>
        <v>8.6871782407407418E-3</v>
      </c>
    </row>
    <row r="44" spans="1:12" x14ac:dyDescent="0.2">
      <c r="A44">
        <f t="shared" si="0"/>
        <v>249</v>
      </c>
      <c r="B44" s="17">
        <v>42</v>
      </c>
      <c r="C44" s="17">
        <v>249</v>
      </c>
      <c r="D44" s="16">
        <v>1.0902777777777777E-2</v>
      </c>
      <c r="E44" s="17" t="str">
        <f>VLOOKUP(C44,Entries!$A$2:$D$376,2,FALSE)</f>
        <v xml:space="preserve">Peter </v>
      </c>
      <c r="F44" s="17" t="str">
        <f>VLOOKUP(C44,Entries!$A$2:$D$376,3,FALSE)</f>
        <v>Roseff</v>
      </c>
      <c r="G44" s="15" t="str">
        <f>VLOOKUP(C44,Entries!$A$2:$H$376,4,FALSE)</f>
        <v>Guest</v>
      </c>
      <c r="H44" s="15" t="str">
        <f>VLOOKUP(C44,Entries!$A$2:$H$376,5,FALSE)</f>
        <v>Stantec</v>
      </c>
      <c r="I44" s="15" t="str">
        <f>VLOOKUP(C44,Entries!$A$2:$H$376,6,FALSE)</f>
        <v>m</v>
      </c>
      <c r="J44" s="15">
        <f>VLOOKUP(C44,Entries!$A$2:$H$376,7,FALSE)</f>
        <v>35</v>
      </c>
      <c r="K44" s="18">
        <f>IF(LEFT(I44,1)="M",VLOOKUP(J44,GradingM!$A$2:$C$106,2,FALSE),IF(LEFT(I44,1)="F",VLOOKUP(J44,GradingF!$A$2:$C$101,2,FALSE)," "))</f>
        <v>1</v>
      </c>
      <c r="L44" s="19">
        <f t="shared" si="3"/>
        <v>1.0902777777777777E-2</v>
      </c>
    </row>
    <row r="45" spans="1:12" x14ac:dyDescent="0.2">
      <c r="A45">
        <f t="shared" si="0"/>
        <v>34</v>
      </c>
      <c r="B45" s="17">
        <v>43</v>
      </c>
      <c r="C45" s="17">
        <v>34</v>
      </c>
      <c r="D45" s="16">
        <v>1.0983796296296297E-2</v>
      </c>
      <c r="E45" s="17" t="str">
        <f>VLOOKUP(C45,Entries!$A$2:$D$376,2,FALSE)</f>
        <v>Richard</v>
      </c>
      <c r="F45" s="17" t="str">
        <f>VLOOKUP(C45,Entries!$A$2:$D$376,3,FALSE)</f>
        <v xml:space="preserve">Kuziara    </v>
      </c>
      <c r="G45" s="15" t="str">
        <f>VLOOKUP(C45,Entries!$A$2:$H$376,4,FALSE)</f>
        <v>City</v>
      </c>
      <c r="H45" s="15" t="str">
        <f>VLOOKUP(C45,Entries!$A$2:$H$376,5,FALSE)</f>
        <v>Environmental Health</v>
      </c>
      <c r="I45" s="15" t="str">
        <f>VLOOKUP(C45,Entries!$A$2:$H$376,6,FALSE)</f>
        <v>mv</v>
      </c>
      <c r="J45" s="15">
        <f>VLOOKUP(C45,Entries!$A$2:$H$376,7,FALSE)</f>
        <v>49</v>
      </c>
      <c r="K45" s="18">
        <f>IF(LEFT(I45,1)="M",VLOOKUP(J45,GradingM!$A$2:$C$106,2,FALSE),IF(LEFT(I45,1)="F",VLOOKUP(J45,GradingF!$A$2:$C$101,2,FALSE)," "))</f>
        <v>0.90339999999999998</v>
      </c>
      <c r="L45" s="19">
        <f t="shared" si="3"/>
        <v>9.9227615740740752E-3</v>
      </c>
    </row>
    <row r="46" spans="1:12" x14ac:dyDescent="0.2">
      <c r="A46">
        <f t="shared" si="0"/>
        <v>23</v>
      </c>
      <c r="B46" s="17">
        <v>44</v>
      </c>
      <c r="C46" s="17">
        <v>23</v>
      </c>
      <c r="D46" s="16">
        <v>1.1030092592592591E-2</v>
      </c>
      <c r="E46" s="17" t="str">
        <f>VLOOKUP(C46,Entries!$A$2:$D$376,2,FALSE)</f>
        <v>Colin</v>
      </c>
      <c r="F46" s="17" t="str">
        <f>VLOOKUP(C46,Entries!$A$2:$D$376,3,FALSE)</f>
        <v>Goodlad</v>
      </c>
      <c r="G46" s="15" t="str">
        <f>VLOOKUP(C46,Entries!$A$2:$H$376,4,FALSE)</f>
        <v>Guest</v>
      </c>
      <c r="H46" s="15" t="str">
        <f>VLOOKUP(C46,Entries!$A$2:$H$376,5,FALSE)</f>
        <v>Oxford University Press</v>
      </c>
      <c r="I46" s="15" t="str">
        <f>VLOOKUP(C46,Entries!$A$2:$H$376,6,FALSE)</f>
        <v>mv</v>
      </c>
      <c r="J46" s="15">
        <f>VLOOKUP(C46,Entries!$A$2:$H$376,7,FALSE)</f>
        <v>44</v>
      </c>
      <c r="K46" s="18">
        <f>IF(LEFT(I46,1)="M",VLOOKUP(J46,GradingM!$A$2:$C$106,2,FALSE),IF(LEFT(I46,1)="F",VLOOKUP(J46,GradingF!$A$2:$C$101,2,FALSE)," "))</f>
        <v>0.9385</v>
      </c>
      <c r="L46" s="19">
        <f t="shared" si="3"/>
        <v>1.0351741898148147E-2</v>
      </c>
    </row>
    <row r="47" spans="1:12" x14ac:dyDescent="0.2">
      <c r="A47">
        <f t="shared" si="0"/>
        <v>59</v>
      </c>
      <c r="B47" s="17">
        <v>45</v>
      </c>
      <c r="C47" s="17">
        <v>59</v>
      </c>
      <c r="D47" s="16">
        <v>1.1041666666666667E-2</v>
      </c>
      <c r="E47" s="17" t="str">
        <f>VLOOKUP(C47,Entries!$A$2:$D$376,2,FALSE)</f>
        <v xml:space="preserve">Stewart </v>
      </c>
      <c r="F47" s="17" t="str">
        <f>VLOOKUP(C47,Entries!$A$2:$D$376,3,FALSE)</f>
        <v>Thorp</v>
      </c>
      <c r="G47" s="15" t="str">
        <f>VLOOKUP(C47,Entries!$A$2:$H$376,4,FALSE)</f>
        <v>Guest</v>
      </c>
      <c r="H47" s="15" t="str">
        <f>VLOOKUP(C47,Entries!$A$2:$H$376,5,FALSE)</f>
        <v>Oxford City AC</v>
      </c>
      <c r="I47" s="15" t="str">
        <f>VLOOKUP(C47,Entries!$A$2:$H$376,6,FALSE)</f>
        <v>mv</v>
      </c>
      <c r="J47" s="15">
        <f>VLOOKUP(C47,Entries!$A$2:$H$376,7,FALSE)</f>
        <v>71</v>
      </c>
      <c r="K47" s="18">
        <f>IF(LEFT(I47,1)="M",VLOOKUP(J47,GradingM!$A$2:$C$106,2,FALSE),IF(LEFT(I47,1)="F",VLOOKUP(J47,GradingF!$A$2:$C$101,2,FALSE)," "))</f>
        <v>0.73350000000000004</v>
      </c>
      <c r="L47" s="19">
        <f t="shared" si="3"/>
        <v>8.0990625000000004E-3</v>
      </c>
    </row>
    <row r="48" spans="1:12" x14ac:dyDescent="0.2">
      <c r="A48">
        <f t="shared" si="0"/>
        <v>158</v>
      </c>
      <c r="B48" s="17">
        <v>46</v>
      </c>
      <c r="C48" s="17">
        <v>158</v>
      </c>
      <c r="D48" s="16">
        <v>1.1203703703703704E-2</v>
      </c>
      <c r="E48" s="17" t="str">
        <f>VLOOKUP(C48,Entries!$A$2:$D$376,2,FALSE)</f>
        <v xml:space="preserve">Ben </v>
      </c>
      <c r="F48" s="17" t="str">
        <f>VLOOKUP(C48,Entries!$A$2:$D$376,3,FALSE)</f>
        <v>Hill</v>
      </c>
      <c r="G48" s="15" t="str">
        <f>VLOOKUP(C48,Entries!$A$2:$H$376,4,FALSE)</f>
        <v>guest</v>
      </c>
      <c r="H48" s="15" t="str">
        <f>VLOOKUP(C48,Entries!$A$2:$H$376,5,FALSE)</f>
        <v>Ox Uni IT</v>
      </c>
      <c r="I48" s="15" t="str">
        <f>VLOOKUP(C48,Entries!$A$2:$H$376,6,FALSE)</f>
        <v>mv</v>
      </c>
      <c r="J48" s="15">
        <f>VLOOKUP(C48,Entries!$A$2:$H$376,7,FALSE)</f>
        <v>46</v>
      </c>
      <c r="K48" s="18">
        <f>IF(LEFT(I48,1)="M",VLOOKUP(J48,GradingM!$A$2:$C$106,2,FALSE),IF(LEFT(I48,1)="F",VLOOKUP(J48,GradingF!$A$2:$C$101,2,FALSE)," "))</f>
        <v>0.92459999999999998</v>
      </c>
      <c r="L48" s="19">
        <f t="shared" si="3"/>
        <v>1.0358944444444445E-2</v>
      </c>
    </row>
    <row r="49" spans="1:12" x14ac:dyDescent="0.2">
      <c r="A49">
        <f t="shared" si="0"/>
        <v>300</v>
      </c>
      <c r="B49" s="17">
        <v>47</v>
      </c>
      <c r="C49" s="17">
        <v>300</v>
      </c>
      <c r="D49" s="16">
        <v>1.1215277777777777E-2</v>
      </c>
      <c r="E49" s="17" t="s">
        <v>453</v>
      </c>
      <c r="F49" s="17" t="s">
        <v>454</v>
      </c>
      <c r="G49" s="15" t="s">
        <v>118</v>
      </c>
      <c r="H49" s="15" t="s">
        <v>18</v>
      </c>
      <c r="I49" s="15" t="s">
        <v>14</v>
      </c>
      <c r="J49" s="15">
        <v>66</v>
      </c>
      <c r="K49" s="18">
        <f>IF(LEFT(I49,1)="M",VLOOKUP(J49,GradingM!$A$2:$C$106,2,FALSE),IF(LEFT(I49,1)="F",VLOOKUP(J49,GradingF!$A$2:$C$101,2,FALSE)," "))</f>
        <v>0.77349999999999997</v>
      </c>
      <c r="L49" s="19">
        <f t="shared" si="3"/>
        <v>8.6750173611111099E-3</v>
      </c>
    </row>
    <row r="50" spans="1:12" x14ac:dyDescent="0.2">
      <c r="A50">
        <f t="shared" si="0"/>
        <v>14</v>
      </c>
      <c r="B50" s="17">
        <v>48</v>
      </c>
      <c r="C50" s="17">
        <v>14</v>
      </c>
      <c r="D50" s="16">
        <v>1.1284722222222222E-2</v>
      </c>
      <c r="E50" s="17" t="str">
        <f>VLOOKUP(C50,Entries!$A$2:$D$376,2,FALSE)</f>
        <v>Dominic</v>
      </c>
      <c r="F50" s="17" t="str">
        <f>VLOOKUP(C50,Entries!$A$2:$D$376,3,FALSE)</f>
        <v>Coe</v>
      </c>
      <c r="G50" s="15" t="str">
        <f>VLOOKUP(C50,Entries!$A$2:$H$376,4,FALSE)</f>
        <v>County</v>
      </c>
      <c r="H50" s="15" t="str">
        <f>VLOOKUP(C50,Entries!$A$2:$H$376,5,FALSE)</f>
        <v>Performance and Insight</v>
      </c>
      <c r="I50" s="15" t="str">
        <f>VLOOKUP(C50,Entries!$A$2:$H$376,6,FALSE)</f>
        <v>m</v>
      </c>
      <c r="J50" s="15">
        <f>VLOOKUP(C50,Entries!$A$2:$H$376,7,FALSE)</f>
        <v>32</v>
      </c>
      <c r="K50" s="18">
        <f>IF(LEFT(I50,1)="M",VLOOKUP(J50,GradingM!$A$2:$C$106,2,FALSE),IF(LEFT(I50,1)="F",VLOOKUP(J50,GradingF!$A$2:$C$101,2,FALSE)," "))</f>
        <v>1</v>
      </c>
      <c r="L50" s="19">
        <f t="shared" si="3"/>
        <v>1.1284722222222222E-2</v>
      </c>
    </row>
    <row r="51" spans="1:12" x14ac:dyDescent="0.2">
      <c r="A51">
        <f t="shared" si="0"/>
        <v>10</v>
      </c>
      <c r="B51" s="17">
        <v>49</v>
      </c>
      <c r="C51" s="17">
        <v>10</v>
      </c>
      <c r="D51" s="16">
        <v>1.1319444444444444E-2</v>
      </c>
      <c r="E51" s="17" t="str">
        <f>VLOOKUP(C51,Entries!$A$2:$D$376,2,FALSE)</f>
        <v>Robin</v>
      </c>
      <c r="F51" s="17" t="str">
        <f>VLOOKUP(C51,Entries!$A$2:$D$376,3,FALSE)</f>
        <v>Chan</v>
      </c>
      <c r="G51" s="15" t="str">
        <f>VLOOKUP(C51,Entries!$A$2:$H$376,4,FALSE)</f>
        <v>County</v>
      </c>
      <c r="H51" s="15" t="str">
        <f>VLOOKUP(C51,Entries!$A$2:$H$376,5,FALSE)</f>
        <v>Quality Improvement</v>
      </c>
      <c r="I51" s="15" t="str">
        <f>VLOOKUP(C51,Entries!$A$2:$H$376,6,FALSE)</f>
        <v>mv</v>
      </c>
      <c r="J51" s="15">
        <f>VLOOKUP(C51,Entries!$A$2:$H$376,7,FALSE)</f>
        <v>41</v>
      </c>
      <c r="K51" s="18">
        <f>IF(LEFT(I51,1)="M",VLOOKUP(J51,GradingM!$A$2:$C$106,2,FALSE),IF(LEFT(I51,1)="F",VLOOKUP(J51,GradingF!$A$2:$C$101,2,FALSE)," "))</f>
        <v>0.95920000000000005</v>
      </c>
      <c r="L51" s="19">
        <f t="shared" si="3"/>
        <v>1.0857611111111111E-2</v>
      </c>
    </row>
    <row r="52" spans="1:12" x14ac:dyDescent="0.2">
      <c r="A52">
        <f t="shared" si="0"/>
        <v>232</v>
      </c>
      <c r="B52" s="17">
        <v>50</v>
      </c>
      <c r="C52" s="17">
        <v>232</v>
      </c>
      <c r="D52" s="16">
        <v>1.1354166666666667E-2</v>
      </c>
      <c r="E52" s="17" t="str">
        <f>VLOOKUP(C52,Entries!$A$2:$D$376,2,FALSE)</f>
        <v>Nick</v>
      </c>
      <c r="F52" s="17" t="str">
        <f>VLOOKUP(C52,Entries!$A$2:$D$376,3,FALSE)</f>
        <v>Sheard</v>
      </c>
      <c r="G52" s="15" t="str">
        <f>VLOOKUP(C52,Entries!$A$2:$H$376,4,FALSE)</f>
        <v>guest</v>
      </c>
      <c r="H52" s="15" t="str">
        <f>VLOOKUP(C52,Entries!$A$2:$H$376,5,FALSE)</f>
        <v>Oxford University Press</v>
      </c>
      <c r="I52" s="15" t="str">
        <f>VLOOKUP(C52,Entries!$A$2:$H$376,6,FALSE)</f>
        <v>mv</v>
      </c>
      <c r="J52" s="15">
        <f>VLOOKUP(C52,Entries!$A$2:$H$376,7,FALSE)</f>
        <v>54</v>
      </c>
      <c r="K52" s="18">
        <f>IF(LEFT(I52,1)="M",VLOOKUP(J52,GradingM!$A$2:$C$106,2,FALSE),IF(LEFT(I52,1)="F",VLOOKUP(J52,GradingF!$A$2:$C$101,2,FALSE)," "))</f>
        <v>0.86740000000000006</v>
      </c>
      <c r="L52" s="19">
        <f t="shared" si="3"/>
        <v>9.848604166666667E-3</v>
      </c>
    </row>
    <row r="53" spans="1:12" x14ac:dyDescent="0.2">
      <c r="A53">
        <f t="shared" si="0"/>
        <v>152</v>
      </c>
      <c r="B53" s="17">
        <v>51</v>
      </c>
      <c r="C53" s="17">
        <v>152</v>
      </c>
      <c r="D53" s="16">
        <v>1.1388888888888888E-2</v>
      </c>
      <c r="E53" s="17" t="str">
        <f>VLOOKUP(C53,Entries!$A$2:$D$376,2,FALSE)</f>
        <v>Fawei</v>
      </c>
      <c r="F53" s="17" t="str">
        <f>VLOOKUP(C53,Entries!$A$2:$D$376,3,FALSE)</f>
        <v>Geng</v>
      </c>
      <c r="G53" s="15" t="str">
        <f>VLOOKUP(C53,Entries!$A$2:$H$376,4,FALSE)</f>
        <v>guest</v>
      </c>
      <c r="H53" s="15" t="str">
        <f>VLOOKUP(C53,Entries!$A$2:$H$376,5,FALSE)</f>
        <v>Ox Uni IT</v>
      </c>
      <c r="I53" s="15" t="str">
        <f>VLOOKUP(C53,Entries!$A$2:$H$376,6,FALSE)</f>
        <v>mv</v>
      </c>
      <c r="J53" s="15">
        <f>VLOOKUP(C53,Entries!$A$2:$H$376,7,FALSE)</f>
        <v>50</v>
      </c>
      <c r="K53" s="18">
        <f>IF(LEFT(I53,1)="M",VLOOKUP(J53,GradingM!$A$2:$C$106,2,FALSE),IF(LEFT(I53,1)="F",VLOOKUP(J53,GradingF!$A$2:$C$101,2,FALSE)," "))</f>
        <v>0.89639999999999997</v>
      </c>
      <c r="L53" s="19">
        <f t="shared" si="3"/>
        <v>1.0208999999999999E-2</v>
      </c>
    </row>
    <row r="54" spans="1:12" x14ac:dyDescent="0.2">
      <c r="A54">
        <f t="shared" si="0"/>
        <v>148</v>
      </c>
      <c r="B54" s="17">
        <v>52</v>
      </c>
      <c r="C54" s="17">
        <v>148</v>
      </c>
      <c r="D54" s="16">
        <v>1.1446759259259261E-2</v>
      </c>
      <c r="E54" s="17" t="str">
        <f>VLOOKUP(C54,Entries!$A$2:$D$376,2,FALSE)</f>
        <v>Nigel</v>
      </c>
      <c r="F54" s="17" t="str">
        <f>VLOOKUP(C54,Entries!$A$2:$D$376,3,FALSE)</f>
        <v>Crib</v>
      </c>
      <c r="G54" s="15" t="str">
        <f>VLOOKUP(C54,Entries!$A$2:$H$376,4,FALSE)</f>
        <v>guest</v>
      </c>
      <c r="H54" s="15" t="str">
        <f>VLOOKUP(C54,Entries!$A$2:$H$376,5,FALSE)</f>
        <v>Ox Uni Eastates</v>
      </c>
      <c r="I54" s="15" t="str">
        <f>VLOOKUP(C54,Entries!$A$2:$H$376,6,FALSE)</f>
        <v>mv</v>
      </c>
      <c r="J54" s="15">
        <f>VLOOKUP(C54,Entries!$A$2:$H$376,7,FALSE)</f>
        <v>54</v>
      </c>
      <c r="K54" s="18">
        <f>IF(LEFT(I54,1)="M",VLOOKUP(J54,GradingM!$A$2:$C$106,2,FALSE),IF(LEFT(I54,1)="F",VLOOKUP(J54,GradingF!$A$2:$C$101,2,FALSE)," "))</f>
        <v>0.86740000000000006</v>
      </c>
      <c r="L54" s="19">
        <f t="shared" si="3"/>
        <v>9.928918981481483E-3</v>
      </c>
    </row>
    <row r="55" spans="1:12" x14ac:dyDescent="0.2">
      <c r="A55">
        <f t="shared" si="0"/>
        <v>25</v>
      </c>
      <c r="B55" s="17">
        <v>53</v>
      </c>
      <c r="C55" s="17">
        <v>25</v>
      </c>
      <c r="D55" s="16">
        <v>1.1516203703703702E-2</v>
      </c>
      <c r="E55" s="17" t="str">
        <f>VLOOKUP(C55,Entries!$A$2:$D$376,2,FALSE)</f>
        <v>Richard</v>
      </c>
      <c r="F55" s="17" t="str">
        <f>VLOOKUP(C55,Entries!$A$2:$D$376,3,FALSE)</f>
        <v>Grant</v>
      </c>
      <c r="G55" s="15" t="str">
        <f>VLOOKUP(C55,Entries!$A$2:$H$376,4,FALSE)</f>
        <v>Guest</v>
      </c>
      <c r="H55" s="15" t="str">
        <f>VLOOKUP(C55,Entries!$A$2:$H$376,5,FALSE)</f>
        <v>Oxford City AC</v>
      </c>
      <c r="I55" s="15" t="str">
        <f>VLOOKUP(C55,Entries!$A$2:$H$376,6,FALSE)</f>
        <v>mv</v>
      </c>
      <c r="J55" s="15">
        <f>VLOOKUP(C55,Entries!$A$2:$H$376,7,FALSE)</f>
        <v>70</v>
      </c>
      <c r="K55" s="18">
        <f>IF(LEFT(I55,1)="M",VLOOKUP(J55,GradingM!$A$2:$C$106,2,FALSE),IF(LEFT(I55,1)="F",VLOOKUP(J55,GradingF!$A$2:$C$101,2,FALSE)," "))</f>
        <v>0.74150000000000005</v>
      </c>
      <c r="L55" s="19">
        <f t="shared" si="3"/>
        <v>8.5392650462962957E-3</v>
      </c>
    </row>
    <row r="56" spans="1:12" x14ac:dyDescent="0.2">
      <c r="A56">
        <f t="shared" si="0"/>
        <v>47</v>
      </c>
      <c r="B56" s="17">
        <v>54</v>
      </c>
      <c r="C56" s="17">
        <v>47</v>
      </c>
      <c r="D56" s="16">
        <v>1.1527777777777777E-2</v>
      </c>
      <c r="E56" s="17" t="str">
        <f>VLOOKUP(C56,Entries!$A$2:$D$376,2,FALSE)</f>
        <v xml:space="preserve">Hester </v>
      </c>
      <c r="F56" s="17" t="str">
        <f>VLOOKUP(C56,Entries!$A$2:$D$376,3,FALSE)</f>
        <v>Pinnell</v>
      </c>
      <c r="G56" s="15" t="str">
        <f>VLOOKUP(C56,Entries!$A$2:$H$376,4,FALSE)</f>
        <v>Guest</v>
      </c>
      <c r="H56" s="15" t="str">
        <f>VLOOKUP(C56,Entries!$A$2:$H$376,5,FALSE)</f>
        <v>Oxford City AC</v>
      </c>
      <c r="I56" s="15" t="str">
        <f>VLOOKUP(C56,Entries!$A$2:$H$376,6,FALSE)</f>
        <v>f</v>
      </c>
      <c r="J56" s="15">
        <f>VLOOKUP(C56,Entries!$A$2:$H$376,7,FALSE)</f>
        <v>13</v>
      </c>
      <c r="K56" s="18">
        <v>0.92659999999999998</v>
      </c>
      <c r="L56" s="19">
        <f t="shared" si="3"/>
        <v>1.0681638888888888E-2</v>
      </c>
    </row>
    <row r="57" spans="1:12" x14ac:dyDescent="0.2">
      <c r="A57">
        <f t="shared" si="0"/>
        <v>144</v>
      </c>
      <c r="B57" s="17">
        <v>55</v>
      </c>
      <c r="C57" s="17">
        <v>144</v>
      </c>
      <c r="D57" s="16">
        <v>1.1539351851851851E-2</v>
      </c>
      <c r="E57" s="17" t="str">
        <f>VLOOKUP(C57,Entries!$A$2:$D$376,2,FALSE)</f>
        <v>Saverio</v>
      </c>
      <c r="F57" s="17" t="str">
        <f>VLOOKUP(C57,Entries!$A$2:$D$376,3,FALSE)</f>
        <v>Carrera</v>
      </c>
      <c r="G57" s="15" t="str">
        <f>VLOOKUP(C57,Entries!$A$2:$H$376,4,FALSE)</f>
        <v>guest</v>
      </c>
      <c r="H57" s="15" t="str">
        <f>VLOOKUP(C57,Entries!$A$2:$H$376,5,FALSE)</f>
        <v>Ox Uni CTL</v>
      </c>
      <c r="I57" s="15" t="str">
        <f>VLOOKUP(C57,Entries!$A$2:$H$376,6,FALSE)</f>
        <v>m</v>
      </c>
      <c r="J57" s="15">
        <f>VLOOKUP(C57,Entries!$A$2:$H$376,7,FALSE)</f>
        <v>24</v>
      </c>
      <c r="K57" s="18">
        <f>IF(LEFT(I57,1)="M",VLOOKUP(J57,GradingM!$A$2:$C$106,2,FALSE),IF(LEFT(I57,1)="F",VLOOKUP(J57,GradingF!$A$2:$C$101,2,FALSE)," "))</f>
        <v>1</v>
      </c>
      <c r="L57" s="19">
        <f t="shared" si="3"/>
        <v>1.1539351851851851E-2</v>
      </c>
    </row>
    <row r="58" spans="1:12" x14ac:dyDescent="0.2">
      <c r="A58">
        <f t="shared" si="0"/>
        <v>296</v>
      </c>
      <c r="B58" s="17">
        <v>56</v>
      </c>
      <c r="C58" s="17">
        <v>296</v>
      </c>
      <c r="D58" s="16">
        <v>1.1562499999999998E-2</v>
      </c>
      <c r="E58" s="17" t="str">
        <f>VLOOKUP(C58,Entries!$A$2:$D$376,2,FALSE)</f>
        <v xml:space="preserve">James </v>
      </c>
      <c r="F58" s="17" t="str">
        <f>VLOOKUP(C58,Entries!$A$2:$D$376,3,FALSE)</f>
        <v>Messer</v>
      </c>
      <c r="G58" s="15" t="str">
        <f>VLOOKUP(C58,Entries!$A$2:$H$376,4,FALSE)</f>
        <v>Guest</v>
      </c>
      <c r="H58" s="15" t="str">
        <f>VLOOKUP(C58,Entries!$A$2:$H$376,5,FALSE)</f>
        <v>EF Oxford</v>
      </c>
      <c r="I58" s="15" t="str">
        <f>VLOOKUP(C58,Entries!$A$2:$H$376,6,FALSE)</f>
        <v>mv</v>
      </c>
      <c r="J58" s="15">
        <f>VLOOKUP(C58,Entries!$A$2:$H$376,7,FALSE)</f>
        <v>51</v>
      </c>
      <c r="K58" s="18">
        <f>IF(LEFT(I58,1)="M",VLOOKUP(J58,GradingM!$A$2:$C$106,2,FALSE),IF(LEFT(I58,1)="F",VLOOKUP(J58,GradingF!$A$2:$C$101,2,FALSE)," "))</f>
        <v>0.88919999999999999</v>
      </c>
      <c r="L58" s="19">
        <f t="shared" si="3"/>
        <v>1.0281374999999999E-2</v>
      </c>
    </row>
    <row r="59" spans="1:12" x14ac:dyDescent="0.2">
      <c r="A59">
        <f t="shared" si="0"/>
        <v>16</v>
      </c>
      <c r="B59" s="17">
        <v>57</v>
      </c>
      <c r="C59" s="17">
        <v>16</v>
      </c>
      <c r="D59" s="16">
        <v>1.1608796296296296E-2</v>
      </c>
      <c r="E59" s="17" t="str">
        <f>VLOOKUP(C59,Entries!$A$2:$D$376,2,FALSE)</f>
        <v>Steve</v>
      </c>
      <c r="F59" s="17" t="str">
        <f>VLOOKUP(C59,Entries!$A$2:$D$376,3,FALSE)</f>
        <v>Cowls</v>
      </c>
      <c r="G59" s="15" t="str">
        <f>VLOOKUP(C59,Entries!$A$2:$H$376,4,FALSE)</f>
        <v>Guest</v>
      </c>
      <c r="H59" s="15" t="str">
        <f>VLOOKUP(C59,Entries!$A$2:$H$376,5,FALSE)</f>
        <v>Headington Road Runners</v>
      </c>
      <c r="I59" s="15" t="str">
        <f>VLOOKUP(C59,Entries!$A$2:$H$376,6,FALSE)</f>
        <v>mv</v>
      </c>
      <c r="J59" s="15">
        <f>VLOOKUP(C59,Entries!$A$2:$H$376,7,FALSE)</f>
        <v>63</v>
      </c>
      <c r="K59" s="18">
        <f>IF(LEFT(I59,1)="M",VLOOKUP(J59,GradingM!$A$2:$C$106,2,FALSE),IF(LEFT(I59,1)="F",VLOOKUP(J59,GradingF!$A$2:$C$101,2,FALSE)," "))</f>
        <v>0.79820000000000002</v>
      </c>
      <c r="L59" s="19">
        <f t="shared" si="3"/>
        <v>9.2661412037037035E-3</v>
      </c>
    </row>
    <row r="60" spans="1:12" x14ac:dyDescent="0.2">
      <c r="A60">
        <f t="shared" si="0"/>
        <v>109</v>
      </c>
      <c r="B60" s="17">
        <v>58</v>
      </c>
      <c r="C60" s="17">
        <v>109</v>
      </c>
      <c r="D60" s="16">
        <v>1.1655092592592594E-2</v>
      </c>
      <c r="E60" s="17" t="str">
        <f>VLOOKUP(C60,Entries!$A$2:$D$376,2,FALSE)</f>
        <v xml:space="preserve">Matt </v>
      </c>
      <c r="F60" s="17" t="str">
        <f>VLOOKUP(C60,Entries!$A$2:$D$376,3,FALSE)</f>
        <v>Gardner</v>
      </c>
      <c r="G60" s="15" t="str">
        <f>VLOOKUP(C60,Entries!$A$2:$H$376,4,FALSE)</f>
        <v>County</v>
      </c>
      <c r="H60" s="15" t="str">
        <f>VLOOKUP(C60,Entries!$A$2:$H$376,5,FALSE)</f>
        <v>Milestone Milers</v>
      </c>
      <c r="I60" s="15" t="str">
        <f>VLOOKUP(C60,Entries!$A$2:$H$376,6,FALSE)</f>
        <v>m</v>
      </c>
      <c r="J60" s="15">
        <f>VLOOKUP(C60,Entries!$A$2:$H$376,7,FALSE)</f>
        <v>34</v>
      </c>
      <c r="K60" s="18">
        <f>IF(LEFT(I60,1)="M",VLOOKUP(J60,GradingM!$A$2:$C$106,2,FALSE),IF(LEFT(I60,1)="F",VLOOKUP(J60,GradingF!$A$2:$C$101,2,FALSE)," "))</f>
        <v>1</v>
      </c>
      <c r="L60" s="19">
        <f t="shared" si="3"/>
        <v>1.1655092592592594E-2</v>
      </c>
    </row>
    <row r="61" spans="1:12" x14ac:dyDescent="0.2">
      <c r="A61">
        <f t="shared" si="0"/>
        <v>142</v>
      </c>
      <c r="B61" s="17">
        <v>59</v>
      </c>
      <c r="C61" s="17">
        <v>142</v>
      </c>
      <c r="D61" s="16">
        <v>1.1736111111111109E-2</v>
      </c>
      <c r="E61" s="17" t="str">
        <f>VLOOKUP(C61,Entries!$A$2:$D$376,2,FALSE)</f>
        <v xml:space="preserve">Ben </v>
      </c>
      <c r="F61" s="17" t="str">
        <f>VLOOKUP(C61,Entries!$A$2:$D$376,3,FALSE)</f>
        <v>Bishop</v>
      </c>
      <c r="G61" s="15" t="str">
        <f>VLOOKUP(C61,Entries!$A$2:$H$376,4,FALSE)</f>
        <v>County</v>
      </c>
      <c r="H61" s="15" t="str">
        <f>VLOOKUP(C61,Entries!$A$2:$H$376,5,FALSE)</f>
        <v>Fire &amp; Rescue</v>
      </c>
      <c r="I61" s="15" t="str">
        <f>VLOOKUP(C61,Entries!$A$2:$H$376,6,FALSE)</f>
        <v>mv</v>
      </c>
      <c r="J61" s="15">
        <f>VLOOKUP(C61,Entries!$A$2:$H$376,7,FALSE)</f>
        <v>45</v>
      </c>
      <c r="K61" s="18">
        <f>IF(LEFT(I61,1)="M",VLOOKUP(J61,GradingM!$A$2:$C$106,2,FALSE),IF(LEFT(I61,1)="F",VLOOKUP(J61,GradingF!$A$2:$C$101,2,FALSE)," "))</f>
        <v>0.93159999999999998</v>
      </c>
      <c r="L61" s="19">
        <f t="shared" si="3"/>
        <v>1.0933361111111109E-2</v>
      </c>
    </row>
    <row r="62" spans="1:12" x14ac:dyDescent="0.2">
      <c r="A62">
        <f t="shared" si="0"/>
        <v>238</v>
      </c>
      <c r="B62" s="17">
        <v>60</v>
      </c>
      <c r="C62" s="17">
        <v>238</v>
      </c>
      <c r="D62" s="16">
        <v>1.1805555555555555E-2</v>
      </c>
      <c r="E62" s="17" t="str">
        <f>VLOOKUP(C62,Entries!$A$2:$D$376,2,FALSE)</f>
        <v xml:space="preserve">Simon </v>
      </c>
      <c r="F62" s="17" t="str">
        <f>VLOOKUP(C62,Entries!$A$2:$D$376,3,FALSE)</f>
        <v>Hudson</v>
      </c>
      <c r="G62" s="15" t="str">
        <f>VLOOKUP(C62,Entries!$A$2:$H$376,4,FALSE)</f>
        <v>Guest</v>
      </c>
      <c r="H62" s="15" t="str">
        <f>VLOOKUP(C62,Entries!$A$2:$H$376,5,FALSE)</f>
        <v>Stantec</v>
      </c>
      <c r="I62" s="15" t="str">
        <f>VLOOKUP(C62,Entries!$A$2:$H$376,6,FALSE)</f>
        <v>mv</v>
      </c>
      <c r="J62" s="15">
        <f>VLOOKUP(C62,Entries!$A$2:$H$376,7,FALSE)</f>
        <v>51</v>
      </c>
      <c r="K62" s="18">
        <f>IF(LEFT(I62,1)="M",VLOOKUP(J62,GradingM!$A$2:$C$106,2,FALSE),IF(LEFT(I62,1)="F",VLOOKUP(J62,GradingF!$A$2:$C$101,2,FALSE)," "))</f>
        <v>0.88919999999999999</v>
      </c>
      <c r="L62" s="19">
        <f t="shared" si="3"/>
        <v>1.04975E-2</v>
      </c>
    </row>
    <row r="63" spans="1:12" x14ac:dyDescent="0.2">
      <c r="A63">
        <f t="shared" si="0"/>
        <v>26</v>
      </c>
      <c r="B63" s="17">
        <v>61</v>
      </c>
      <c r="C63" s="17">
        <v>26</v>
      </c>
      <c r="D63" s="16">
        <v>1.1805555555555555E-2</v>
      </c>
      <c r="E63" s="17" t="str">
        <f>VLOOKUP(C63,Entries!$A$2:$D$376,2,FALSE)</f>
        <v xml:space="preserve">Phil </v>
      </c>
      <c r="F63" s="17" t="str">
        <f>VLOOKUP(C63,Entries!$A$2:$D$376,3,FALSE)</f>
        <v>Harding</v>
      </c>
      <c r="G63" s="15" t="str">
        <f>VLOOKUP(C63,Entries!$A$2:$H$376,4,FALSE)</f>
        <v>Guest</v>
      </c>
      <c r="H63" s="15" t="str">
        <f>VLOOKUP(C63,Entries!$A$2:$H$376,5,FALSE)</f>
        <v>Avon Valley AC</v>
      </c>
      <c r="I63" s="15" t="str">
        <f>VLOOKUP(C63,Entries!$A$2:$H$376,6,FALSE)</f>
        <v>mv</v>
      </c>
      <c r="J63" s="15">
        <f>VLOOKUP(C63,Entries!$A$2:$H$376,7,FALSE)</f>
        <v>70</v>
      </c>
      <c r="K63" s="18">
        <f>IF(LEFT(I63,1)="M",VLOOKUP(J63,GradingM!$A$2:$C$106,2,FALSE),IF(LEFT(I63,1)="F",VLOOKUP(J63,GradingF!$A$2:$C$101,2,FALSE)," "))</f>
        <v>0.74150000000000005</v>
      </c>
      <c r="L63" s="19">
        <f t="shared" si="3"/>
        <v>8.7538194444444443E-3</v>
      </c>
    </row>
    <row r="64" spans="1:12" x14ac:dyDescent="0.2">
      <c r="A64">
        <f t="shared" si="0"/>
        <v>1</v>
      </c>
      <c r="B64" s="17">
        <v>62</v>
      </c>
      <c r="C64" s="17">
        <v>1</v>
      </c>
      <c r="D64" s="16">
        <v>1.1817129629629629E-2</v>
      </c>
      <c r="E64" s="17" t="str">
        <f>VLOOKUP(C64,Entries!$A$2:$D$376,2,FALSE)</f>
        <v xml:space="preserve">Martin </v>
      </c>
      <c r="F64" s="17" t="str">
        <f>VLOOKUP(C64,Entries!$A$2:$D$376,3,FALSE)</f>
        <v>Reeves</v>
      </c>
      <c r="G64" s="15" t="str">
        <f>VLOOKUP(C64,Entries!$A$2:$H$376,4,FALSE)</f>
        <v>County</v>
      </c>
      <c r="H64" s="15" t="str">
        <f>VLOOKUP(C64,Entries!$A$2:$H$376,5,FALSE)</f>
        <v>Chief Execs</v>
      </c>
      <c r="I64" s="15" t="str">
        <f>VLOOKUP(C64,Entries!$A$2:$H$376,6,FALSE)</f>
        <v>mv</v>
      </c>
      <c r="J64" s="15">
        <f>VLOOKUP(C64,Entries!$A$2:$H$376,7,FALSE)</f>
        <v>53</v>
      </c>
      <c r="K64" s="18">
        <f>IF(LEFT(I64,1)="M",VLOOKUP(J64,GradingM!$A$2:$C$106,2,FALSE),IF(LEFT(I64,1)="F",VLOOKUP(J64,GradingF!$A$2:$C$101,2,FALSE)," "))</f>
        <v>0.87460000000000004</v>
      </c>
      <c r="L64" s="19">
        <f t="shared" si="3"/>
        <v>1.0335261574074073E-2</v>
      </c>
    </row>
    <row r="65" spans="1:12" x14ac:dyDescent="0.2">
      <c r="A65">
        <f t="shared" si="0"/>
        <v>2</v>
      </c>
      <c r="B65" s="17">
        <v>63</v>
      </c>
      <c r="C65" s="17">
        <v>2</v>
      </c>
      <c r="D65" s="16">
        <v>1.1828703703703704E-2</v>
      </c>
      <c r="E65" s="17" t="str">
        <f>VLOOKUP(C65,Entries!$A$2:$D$376,2,FALSE)</f>
        <v xml:space="preserve">Andy </v>
      </c>
      <c r="F65" s="17" t="str">
        <f>VLOOKUP(C65,Entries!$A$2:$D$376,3,FALSE)</f>
        <v>Battye</v>
      </c>
      <c r="G65" s="15" t="str">
        <f>VLOOKUP(C65,Entries!$A$2:$H$376,4,FALSE)</f>
        <v>guest</v>
      </c>
      <c r="H65" s="15" t="str">
        <f>VLOOKUP(C65,Entries!$A$2:$H$376,5,FALSE)</f>
        <v>Woodstock Harriers</v>
      </c>
      <c r="I65" s="15" t="str">
        <f>VLOOKUP(C65,Entries!$A$2:$H$376,6,FALSE)</f>
        <v>mv</v>
      </c>
      <c r="J65" s="15">
        <f>VLOOKUP(C65,Entries!$A$2:$H$376,7,FALSE)</f>
        <v>68</v>
      </c>
      <c r="K65" s="18">
        <f>IF(LEFT(I65,1)="M",VLOOKUP(J65,GradingM!$A$2:$C$106,2,FALSE),IF(LEFT(I65,1)="F",VLOOKUP(J65,GradingF!$A$2:$C$101,2,FALSE)," "))</f>
        <v>0.75749999999999995</v>
      </c>
      <c r="L65" s="19">
        <f t="shared" si="3"/>
        <v>8.9602430555555546E-3</v>
      </c>
    </row>
    <row r="66" spans="1:12" x14ac:dyDescent="0.2">
      <c r="A66">
        <f t="shared" si="0"/>
        <v>193</v>
      </c>
      <c r="B66" s="17">
        <v>64</v>
      </c>
      <c r="C66" s="17">
        <v>193</v>
      </c>
      <c r="D66" s="16">
        <v>1.1863425925925925E-2</v>
      </c>
      <c r="E66" s="17" t="str">
        <f>VLOOKUP(C66,Entries!$A$2:$D$376,2,FALSE)</f>
        <v>Tom</v>
      </c>
      <c r="F66" s="17" t="str">
        <f>VLOOKUP(C66,Entries!$A$2:$D$376,3,FALSE)</f>
        <v>Garrood</v>
      </c>
      <c r="G66" s="15" t="str">
        <f>VLOOKUP(C66,Entries!$A$2:$H$376,4,FALSE)</f>
        <v>City</v>
      </c>
      <c r="H66" s="15" t="str">
        <f>VLOOKUP(C66,Entries!$A$2:$H$376,5,FALSE)</f>
        <v>Environmental Sustainability</v>
      </c>
      <c r="I66" s="15" t="str">
        <f>VLOOKUP(C66,Entries!$A$2:$H$376,6,FALSE)</f>
        <v>m</v>
      </c>
      <c r="J66" s="15">
        <f>VLOOKUP(C66,Entries!$A$2:$H$376,7,FALSE)</f>
        <v>32</v>
      </c>
      <c r="K66" s="18">
        <f>IF(LEFT(I66,1)="M",VLOOKUP(J66,GradingM!$A$2:$C$106,2,FALSE),IF(LEFT(I66,1)="F",VLOOKUP(J66,GradingF!$A$2:$C$101,2,FALSE)," "))</f>
        <v>1</v>
      </c>
      <c r="L66" s="19">
        <f t="shared" si="3"/>
        <v>1.1863425925925925E-2</v>
      </c>
    </row>
    <row r="67" spans="1:12" x14ac:dyDescent="0.2">
      <c r="A67">
        <f t="shared" si="0"/>
        <v>178</v>
      </c>
      <c r="B67" s="17">
        <v>65</v>
      </c>
      <c r="C67" s="17">
        <v>178</v>
      </c>
      <c r="D67" s="16">
        <v>1.1909722222222223E-2</v>
      </c>
      <c r="E67" s="17" t="str">
        <f>VLOOKUP(C67,Entries!$A$2:$D$376,2,FALSE)</f>
        <v xml:space="preserve">John </v>
      </c>
      <c r="F67" s="17" t="str">
        <f>VLOOKUP(C67,Entries!$A$2:$D$376,3,FALSE)</f>
        <v>Tarling</v>
      </c>
      <c r="G67" s="15" t="str">
        <f>VLOOKUP(C67,Entries!$A$2:$H$376,4,FALSE)</f>
        <v>guest</v>
      </c>
      <c r="H67" s="15" t="str">
        <f>VLOOKUP(C67,Entries!$A$2:$H$376,5,FALSE)</f>
        <v>Ox Uni IT</v>
      </c>
      <c r="I67" s="15" t="str">
        <f>VLOOKUP(C67,Entries!$A$2:$H$376,6,FALSE)</f>
        <v>mv</v>
      </c>
      <c r="J67" s="15">
        <f>VLOOKUP(C67,Entries!$A$2:$H$376,7,FALSE)</f>
        <v>43</v>
      </c>
      <c r="K67" s="18">
        <f>IF(LEFT(I67,1)="M",VLOOKUP(J67,GradingM!$A$2:$C$106,2,FALSE),IF(LEFT(I67,1)="F",VLOOKUP(J67,GradingF!$A$2:$C$101,2,FALSE)," "))</f>
        <v>0.94540000000000002</v>
      </c>
      <c r="L67" s="19">
        <f t="shared" si="3"/>
        <v>1.125945138888889E-2</v>
      </c>
    </row>
    <row r="68" spans="1:12" x14ac:dyDescent="0.2">
      <c r="A68">
        <f t="shared" ref="A68:A101" si="4">C68</f>
        <v>172</v>
      </c>
      <c r="B68" s="17">
        <v>66</v>
      </c>
      <c r="C68" s="17">
        <v>172</v>
      </c>
      <c r="D68" s="16">
        <v>1.1944444444444445E-2</v>
      </c>
      <c r="E68" s="17" t="str">
        <f>VLOOKUP(C68,Entries!$A$2:$D$376,2,FALSE)</f>
        <v>Nick</v>
      </c>
      <c r="F68" s="17" t="str">
        <f>VLOOKUP(C68,Entries!$A$2:$D$376,3,FALSE)</f>
        <v>Perry</v>
      </c>
      <c r="G68" s="15" t="str">
        <f>VLOOKUP(C68,Entries!$A$2:$H$376,4,FALSE)</f>
        <v>guest</v>
      </c>
      <c r="H68" s="15" t="str">
        <f>VLOOKUP(C68,Entries!$A$2:$H$376,5,FALSE)</f>
        <v>Ox Uni IT</v>
      </c>
      <c r="I68" s="15" t="str">
        <f>VLOOKUP(C68,Entries!$A$2:$H$376,6,FALSE)</f>
        <v>mv</v>
      </c>
      <c r="J68" s="15">
        <f>VLOOKUP(C68,Entries!$A$2:$H$376,7,FALSE)</f>
        <v>48</v>
      </c>
      <c r="K68" s="18">
        <f>IF(LEFT(I68,1)="M",VLOOKUP(J68,GradingM!$A$2:$C$106,2,FALSE),IF(LEFT(I68,1)="F",VLOOKUP(J68,GradingF!$A$2:$C$101,2,FALSE)," "))</f>
        <v>0.91049999999999998</v>
      </c>
      <c r="L68" s="19">
        <f t="shared" si="3"/>
        <v>1.0875416666666667E-2</v>
      </c>
    </row>
    <row r="69" spans="1:12" x14ac:dyDescent="0.2">
      <c r="A69">
        <f t="shared" si="4"/>
        <v>30</v>
      </c>
      <c r="B69" s="17">
        <v>67</v>
      </c>
      <c r="C69" s="17">
        <v>30</v>
      </c>
      <c r="D69" s="16">
        <v>1.2037037037037035E-2</v>
      </c>
      <c r="E69" s="17" t="str">
        <f>VLOOKUP(C69,Entries!$A$2:$D$376,2,FALSE)</f>
        <v xml:space="preserve">Robert </v>
      </c>
      <c r="F69" s="17" t="str">
        <f>VLOOKUP(C69,Entries!$A$2:$D$376,3,FALSE)</f>
        <v>Jeffs</v>
      </c>
      <c r="G69" s="15" t="str">
        <f>VLOOKUP(C69,Entries!$A$2:$H$376,4,FALSE)</f>
        <v>City</v>
      </c>
      <c r="H69" s="15" t="str">
        <f>VLOOKUP(C69,Entries!$A$2:$H$376,5,FALSE)</f>
        <v>OX Place</v>
      </c>
      <c r="I69" s="15" t="str">
        <f>VLOOKUP(C69,Entries!$A$2:$H$376,6,FALSE)</f>
        <v>m</v>
      </c>
      <c r="J69" s="15">
        <f>VLOOKUP(C69,Entries!$A$2:$H$376,7,FALSE)</f>
        <v>32</v>
      </c>
      <c r="K69" s="18">
        <f>IF(LEFT(I69,1)="M",VLOOKUP(J69,GradingM!$A$2:$C$106,2,FALSE),IF(LEFT(I69,1)="F",VLOOKUP(J69,GradingF!$A$2:$C$101,2,FALSE)," "))</f>
        <v>1</v>
      </c>
      <c r="L69" s="19">
        <f t="shared" ref="L69:L100" si="5">IF(ISNUMBER(D69*K69),D69*K69," ")</f>
        <v>1.2037037037037035E-2</v>
      </c>
    </row>
    <row r="70" spans="1:12" x14ac:dyDescent="0.2">
      <c r="A70">
        <f t="shared" si="4"/>
        <v>60</v>
      </c>
      <c r="B70" s="17">
        <v>68</v>
      </c>
      <c r="C70" s="17">
        <v>60</v>
      </c>
      <c r="D70" s="16">
        <v>1.207175925925926E-2</v>
      </c>
      <c r="E70" s="17" t="str">
        <f>VLOOKUP(C70,Entries!$A$2:$D$376,2,FALSE)</f>
        <v>Rachel</v>
      </c>
      <c r="F70" s="17" t="str">
        <f>VLOOKUP(C70,Entries!$A$2:$D$376,3,FALSE)</f>
        <v>Townsend</v>
      </c>
      <c r="G70" s="15" t="str">
        <f>VLOOKUP(C70,Entries!$A$2:$H$376,4,FALSE)</f>
        <v>County</v>
      </c>
      <c r="H70" s="15" t="str">
        <f>VLOOKUP(C70,Entries!$A$2:$H$376,5,FALSE)</f>
        <v>Environment and Place</v>
      </c>
      <c r="I70" s="15" t="str">
        <f>VLOOKUP(C70,Entries!$A$2:$H$376,6,FALSE)</f>
        <v>f</v>
      </c>
      <c r="J70" s="15">
        <f>VLOOKUP(C70,Entries!$A$2:$H$376,7,FALSE)</f>
        <v>33</v>
      </c>
      <c r="K70" s="18">
        <f>IF(LEFT(I70,1)="M",VLOOKUP(J70,GradingM!$A$2:$C$106,2,FALSE),IF(LEFT(I70,1)="F",VLOOKUP(J70,GradingF!$A$2:$C$101,2,FALSE)," "))</f>
        <v>1</v>
      </c>
      <c r="L70" s="19">
        <f t="shared" si="5"/>
        <v>1.207175925925926E-2</v>
      </c>
    </row>
    <row r="71" spans="1:12" x14ac:dyDescent="0.2">
      <c r="A71">
        <f t="shared" si="4"/>
        <v>39</v>
      </c>
      <c r="B71" s="17">
        <v>69</v>
      </c>
      <c r="C71" s="17">
        <v>39</v>
      </c>
      <c r="D71" s="16">
        <v>1.2083333333333333E-2</v>
      </c>
      <c r="E71" s="28" t="s">
        <v>451</v>
      </c>
      <c r="F71" s="28" t="s">
        <v>452</v>
      </c>
      <c r="G71" s="29" t="s">
        <v>26</v>
      </c>
      <c r="H71" s="28" t="s">
        <v>43</v>
      </c>
      <c r="I71" s="50" t="s">
        <v>14</v>
      </c>
      <c r="J71" s="28">
        <v>48</v>
      </c>
      <c r="K71" s="18">
        <f>IF(LEFT(I71,1)="M",VLOOKUP(J71,GradingM!$A$2:$C$106,2,FALSE),IF(LEFT(I71,1)="F",VLOOKUP(J71,GradingF!$A$2:$C$101,2,FALSE)," "))</f>
        <v>0.91049999999999998</v>
      </c>
      <c r="L71" s="19">
        <f t="shared" si="5"/>
        <v>1.1001875E-2</v>
      </c>
    </row>
    <row r="72" spans="1:12" x14ac:dyDescent="0.2">
      <c r="A72">
        <f t="shared" si="4"/>
        <v>291</v>
      </c>
      <c r="B72" s="17">
        <v>70</v>
      </c>
      <c r="C72" s="17">
        <v>291</v>
      </c>
      <c r="D72" s="16">
        <v>1.2094907407407408E-2</v>
      </c>
      <c r="E72" s="17" t="str">
        <f>VLOOKUP(C72,Entries!$A$2:$D$376,2,FALSE)</f>
        <v>Jasper</v>
      </c>
      <c r="F72" s="17" t="str">
        <f>VLOOKUP(C72,Entries!$A$2:$D$376,3,FALSE)</f>
        <v>Syms</v>
      </c>
      <c r="G72" s="15" t="str">
        <f>VLOOKUP(C72,Entries!$A$2:$H$376,4,FALSE)</f>
        <v>Guest</v>
      </c>
      <c r="H72" s="15" t="str">
        <f>VLOOKUP(C72,Entries!$A$2:$H$376,5,FALSE)</f>
        <v>Stantec</v>
      </c>
      <c r="I72" s="15" t="str">
        <f>VLOOKUP(C72,Entries!$A$2:$H$376,6,FALSE)</f>
        <v>m</v>
      </c>
      <c r="J72" s="15">
        <f>VLOOKUP(C72,Entries!$A$2:$H$376,7,FALSE)</f>
        <v>27</v>
      </c>
      <c r="K72" s="18">
        <f>IF(LEFT(I72,1)="M",VLOOKUP(J72,GradingM!$A$2:$C$106,2,FALSE),IF(LEFT(I72,1)="F",VLOOKUP(J72,GradingF!$A$2:$C$101,2,FALSE)," "))</f>
        <v>1</v>
      </c>
      <c r="L72" s="19">
        <f t="shared" si="5"/>
        <v>1.2094907407407408E-2</v>
      </c>
    </row>
    <row r="73" spans="1:12" x14ac:dyDescent="0.2">
      <c r="A73">
        <f t="shared" si="4"/>
        <v>181</v>
      </c>
      <c r="B73" s="17">
        <v>71</v>
      </c>
      <c r="C73" s="17">
        <v>181</v>
      </c>
      <c r="D73" s="16">
        <v>1.2152777777777778E-2</v>
      </c>
      <c r="E73" s="17" t="str">
        <f>VLOOKUP(C73,Entries!$A$2:$D$376,2,FALSE)</f>
        <v>Jordan</v>
      </c>
      <c r="F73" s="17" t="str">
        <f>VLOOKUP(C73,Entries!$A$2:$D$376,3,FALSE)</f>
        <v>Welsh</v>
      </c>
      <c r="G73" s="15" t="str">
        <f>VLOOKUP(C73,Entries!$A$2:$H$376,4,FALSE)</f>
        <v>guest</v>
      </c>
      <c r="H73" s="15" t="str">
        <f>VLOOKUP(C73,Entries!$A$2:$H$376,5,FALSE)</f>
        <v>Ox Uni IT</v>
      </c>
      <c r="I73" s="15" t="str">
        <f>VLOOKUP(C73,Entries!$A$2:$H$376,6,FALSE)</f>
        <v>m</v>
      </c>
      <c r="J73" s="15">
        <f>VLOOKUP(C73,Entries!$A$2:$H$376,7,FALSE)</f>
        <v>24</v>
      </c>
      <c r="K73" s="18">
        <f>IF(LEFT(I73,1)="M",VLOOKUP(J73,GradingM!$A$2:$C$106,2,FALSE),IF(LEFT(I73,1)="F",VLOOKUP(J73,GradingF!$A$2:$C$101,2,FALSE)," "))</f>
        <v>1</v>
      </c>
      <c r="L73" s="19">
        <f t="shared" si="5"/>
        <v>1.2152777777777778E-2</v>
      </c>
    </row>
    <row r="74" spans="1:12" x14ac:dyDescent="0.2">
      <c r="A74">
        <f t="shared" si="4"/>
        <v>230</v>
      </c>
      <c r="B74" s="17">
        <v>72</v>
      </c>
      <c r="C74" s="17">
        <v>230</v>
      </c>
      <c r="D74" s="16">
        <v>1.2175925925925929E-2</v>
      </c>
      <c r="E74" s="17" t="str">
        <f>VLOOKUP(C74,Entries!$A$2:$D$376,2,FALSE)</f>
        <v>Amanda</v>
      </c>
      <c r="F74" s="17" t="str">
        <f>VLOOKUP(C74,Entries!$A$2:$D$376,3,FALSE)</f>
        <v>Hartley</v>
      </c>
      <c r="G74" s="15" t="str">
        <f>VLOOKUP(C74,Entries!$A$2:$H$376,4,FALSE)</f>
        <v>Guest</v>
      </c>
      <c r="H74" s="15" t="str">
        <f>VLOOKUP(C74,Entries!$A$2:$H$376,5,FALSE)</f>
        <v>Oxford University Press</v>
      </c>
      <c r="I74" s="15" t="str">
        <f>VLOOKUP(C74,Entries!$A$2:$H$376,6,FALSE)</f>
        <v>fv</v>
      </c>
      <c r="J74" s="15">
        <f>VLOOKUP(C74,Entries!$A$2:$H$376,7,FALSE)</f>
        <v>39</v>
      </c>
      <c r="K74" s="18">
        <f>IF(LEFT(I74,1)="M",VLOOKUP(J74,GradingM!$A$2:$C$106,2,FALSE),IF(LEFT(I74,1)="F",VLOOKUP(J74,GradingF!$A$2:$C$101,2,FALSE)," "))</f>
        <v>0.96430000000000005</v>
      </c>
      <c r="L74" s="19">
        <f t="shared" si="5"/>
        <v>1.1741245370370374E-2</v>
      </c>
    </row>
    <row r="75" spans="1:12" x14ac:dyDescent="0.2">
      <c r="A75">
        <f t="shared" si="4"/>
        <v>75</v>
      </c>
      <c r="B75" s="17">
        <v>73</v>
      </c>
      <c r="C75" s="17">
        <v>75</v>
      </c>
      <c r="D75" s="16">
        <v>1.2187500000000002E-2</v>
      </c>
      <c r="E75" s="17" t="str">
        <f>VLOOKUP(C75,Entries!$A$2:$D$376,2,FALSE)</f>
        <v>Daisy</v>
      </c>
      <c r="F75" s="17" t="str">
        <f>VLOOKUP(C75,Entries!$A$2:$D$376,3,FALSE)</f>
        <v>Hickman</v>
      </c>
      <c r="G75" s="15" t="str">
        <f>VLOOKUP(C75,Entries!$A$2:$H$376,4,FALSE)</f>
        <v>County</v>
      </c>
      <c r="H75" s="15" t="str">
        <f>VLOOKUP(C75,Entries!$A$2:$H$376,5,FALSE)</f>
        <v>Team Dogfit</v>
      </c>
      <c r="I75" s="15" t="str">
        <f>VLOOKUP(C75,Entries!$A$2:$H$376,6,FALSE)</f>
        <v>fv</v>
      </c>
      <c r="J75" s="15">
        <f>VLOOKUP(C75,Entries!$A$2:$H$376,7,FALSE)</f>
        <v>40</v>
      </c>
      <c r="K75" s="18">
        <f>IF(LEFT(I75,1)="M",VLOOKUP(J75,GradingM!$A$2:$C$106,2,FALSE),IF(LEFT(I75,1)="F",VLOOKUP(J75,GradingF!$A$2:$C$101,2,FALSE)," "))</f>
        <v>0.95650000000000002</v>
      </c>
      <c r="L75" s="19">
        <f t="shared" si="5"/>
        <v>1.1657343750000002E-2</v>
      </c>
    </row>
    <row r="76" spans="1:12" x14ac:dyDescent="0.2">
      <c r="A76">
        <f t="shared" si="4"/>
        <v>159</v>
      </c>
      <c r="B76" s="17">
        <v>74</v>
      </c>
      <c r="C76" s="17">
        <v>159</v>
      </c>
      <c r="D76" s="16">
        <v>1.2199074074074072E-2</v>
      </c>
      <c r="E76" s="17" t="str">
        <f>VLOOKUP(C76,Entries!$A$2:$D$376,2,FALSE)</f>
        <v>Matty</v>
      </c>
      <c r="F76" s="17" t="str">
        <f>VLOOKUP(C76,Entries!$A$2:$D$376,3,FALSE)</f>
        <v>Holder</v>
      </c>
      <c r="G76" s="15" t="str">
        <f>VLOOKUP(C76,Entries!$A$2:$H$376,4,FALSE)</f>
        <v>guest</v>
      </c>
      <c r="H76" s="15" t="str">
        <f>VLOOKUP(C76,Entries!$A$2:$H$376,5,FALSE)</f>
        <v>GoodGym</v>
      </c>
      <c r="I76" s="15" t="str">
        <f>VLOOKUP(C76,Entries!$A$2:$H$376,6,FALSE)</f>
        <v>mv</v>
      </c>
      <c r="J76" s="15">
        <f>VLOOKUP(C76,Entries!$A$2:$H$376,7,FALSE)</f>
        <v>40</v>
      </c>
      <c r="K76" s="18">
        <f>IF(LEFT(I76,1)="M",VLOOKUP(J76,GradingM!$A$2:$C$106,2,FALSE),IF(LEFT(I76,1)="F",VLOOKUP(J76,GradingF!$A$2:$C$101,2,FALSE)," "))</f>
        <v>0.96909999999999996</v>
      </c>
      <c r="L76" s="19">
        <f t="shared" si="5"/>
        <v>1.1822122685185184E-2</v>
      </c>
    </row>
    <row r="77" spans="1:12" x14ac:dyDescent="0.2">
      <c r="A77">
        <f t="shared" si="4"/>
        <v>147</v>
      </c>
      <c r="B77" s="17">
        <v>75</v>
      </c>
      <c r="C77" s="17">
        <v>147</v>
      </c>
      <c r="D77" s="16">
        <v>1.2210648148148146E-2</v>
      </c>
      <c r="E77" s="17" t="str">
        <f>VLOOKUP(C77,Entries!$A$2:$D$376,2,FALSE)</f>
        <v>John JC</v>
      </c>
      <c r="F77" s="17" t="str">
        <f>VLOOKUP(C77,Entries!$A$2:$D$376,3,FALSE)</f>
        <v>Clarke</v>
      </c>
      <c r="G77" s="15" t="str">
        <f>VLOOKUP(C77,Entries!$A$2:$H$376,4,FALSE)</f>
        <v>guest</v>
      </c>
      <c r="H77" s="15" t="str">
        <f>VLOOKUP(C77,Entries!$A$2:$H$376,5,FALSE)</f>
        <v>Ox Uni IT</v>
      </c>
      <c r="I77" s="15" t="str">
        <f>VLOOKUP(C77,Entries!$A$2:$H$376,6,FALSE)</f>
        <v>mv</v>
      </c>
      <c r="J77" s="15">
        <f>VLOOKUP(C77,Entries!$A$2:$H$376,7,FALSE)</f>
        <v>40</v>
      </c>
      <c r="K77" s="18">
        <f>IF(LEFT(I77,1)="M",VLOOKUP(J77,GradingM!$A$2:$C$106,2,FALSE),IF(LEFT(I77,1)="F",VLOOKUP(J77,GradingF!$A$2:$C$101,2,FALSE)," "))</f>
        <v>0.96909999999999996</v>
      </c>
      <c r="L77" s="19">
        <f t="shared" si="5"/>
        <v>1.1833339120370368E-2</v>
      </c>
    </row>
    <row r="78" spans="1:12" x14ac:dyDescent="0.2">
      <c r="A78">
        <f t="shared" si="4"/>
        <v>73</v>
      </c>
      <c r="B78" s="17">
        <v>76</v>
      </c>
      <c r="C78" s="17">
        <v>73</v>
      </c>
      <c r="D78" s="16">
        <v>1.2233796296296296E-2</v>
      </c>
      <c r="E78" s="17" t="str">
        <f>VLOOKUP(C78,Entries!$A$2:$D$376,2,FALSE)</f>
        <v>John</v>
      </c>
      <c r="F78" s="17" t="str">
        <f>VLOOKUP(C78,Entries!$A$2:$D$376,3,FALSE)</f>
        <v>Exley</v>
      </c>
      <c r="G78" s="15" t="str">
        <f>VLOOKUP(C78,Entries!$A$2:$H$376,4,FALSE)</f>
        <v>Guest</v>
      </c>
      <c r="H78" s="15" t="str">
        <f>VLOOKUP(C78,Entries!$A$2:$H$376,5,FALSE)</f>
        <v>Oxford City AC</v>
      </c>
      <c r="I78" s="15" t="str">
        <f>VLOOKUP(C78,Entries!$A$2:$H$376,6,FALSE)</f>
        <v>mv</v>
      </c>
      <c r="J78" s="15">
        <f>VLOOKUP(C78,Entries!$A$2:$H$376,7,FALSE)</f>
        <v>76</v>
      </c>
      <c r="K78" s="18">
        <f>IF(LEFT(I78,1)="M",VLOOKUP(J78,GradingM!$A$2:$C$106,2,FALSE),IF(LEFT(I78,1)="F",VLOOKUP(J78,GradingF!$A$2:$C$101,2,FALSE)," "))</f>
        <v>0.69350000000000001</v>
      </c>
      <c r="L78" s="19">
        <f t="shared" si="5"/>
        <v>8.4841377314814823E-3</v>
      </c>
    </row>
    <row r="79" spans="1:12" x14ac:dyDescent="0.2">
      <c r="A79">
        <f t="shared" si="4"/>
        <v>156</v>
      </c>
      <c r="B79" s="17">
        <v>77</v>
      </c>
      <c r="C79" s="17">
        <v>156</v>
      </c>
      <c r="D79" s="16">
        <v>1.230324074074074E-2</v>
      </c>
      <c r="E79" s="17" t="str">
        <f>VLOOKUP(C79,Entries!$A$2:$D$376,2,FALSE)</f>
        <v>Julia</v>
      </c>
      <c r="F79" s="17" t="str">
        <f>VLOOKUP(C79,Entries!$A$2:$D$376,3,FALSE)</f>
        <v>Healey</v>
      </c>
      <c r="G79" s="15" t="str">
        <f>VLOOKUP(C79,Entries!$A$2:$H$376,4,FALSE)</f>
        <v>guest</v>
      </c>
      <c r="H79" s="15" t="str">
        <f>VLOOKUP(C79,Entries!$A$2:$H$376,5,FALSE)</f>
        <v>GoodGym</v>
      </c>
      <c r="I79" s="15" t="str">
        <f>VLOOKUP(C79,Entries!$A$2:$H$376,6,FALSE)</f>
        <v>f</v>
      </c>
      <c r="J79" s="15">
        <f>VLOOKUP(C79,Entries!$A$2:$H$376,7,FALSE)</f>
        <v>34</v>
      </c>
      <c r="K79" s="18">
        <f>IF(LEFT(I79,1)="M",VLOOKUP(J79,GradingM!$A$2:$C$106,2,FALSE),IF(LEFT(I79,1)="F",VLOOKUP(J79,GradingF!$A$2:$C$101,2,FALSE)," "))</f>
        <v>1</v>
      </c>
      <c r="L79" s="19">
        <f t="shared" si="5"/>
        <v>1.230324074074074E-2</v>
      </c>
    </row>
    <row r="80" spans="1:12" x14ac:dyDescent="0.2">
      <c r="A80">
        <f t="shared" si="4"/>
        <v>27</v>
      </c>
      <c r="B80" s="17">
        <v>78</v>
      </c>
      <c r="C80" s="17">
        <v>27</v>
      </c>
      <c r="D80" s="16">
        <v>1.2418981481481482E-2</v>
      </c>
      <c r="E80" s="17" t="str">
        <f>VLOOKUP(C80,Entries!$A$2:$D$376,2,FALSE)</f>
        <v xml:space="preserve">Julian </v>
      </c>
      <c r="F80" s="17" t="str">
        <f>VLOOKUP(C80,Entries!$A$2:$D$376,3,FALSE)</f>
        <v>Hehir</v>
      </c>
      <c r="G80" s="15" t="str">
        <f>VLOOKUP(C80,Entries!$A$2:$H$376,4,FALSE)</f>
        <v>Guest</v>
      </c>
      <c r="H80" s="15" t="str">
        <f>VLOOKUP(C80,Entries!$A$2:$H$376,5,FALSE)</f>
        <v>Wednesday Handicapers</v>
      </c>
      <c r="I80" s="15" t="str">
        <f>VLOOKUP(C80,Entries!$A$2:$H$376,6,FALSE)</f>
        <v>mv</v>
      </c>
      <c r="J80" s="15">
        <f>VLOOKUP(C80,Entries!$A$2:$H$376,7,FALSE)</f>
        <v>63</v>
      </c>
      <c r="K80" s="18">
        <f>IF(LEFT(I80,1)="M",VLOOKUP(J80,GradingM!$A$2:$C$106,2,FALSE),IF(LEFT(I80,1)="F",VLOOKUP(J80,GradingF!$A$2:$C$101,2,FALSE)," "))</f>
        <v>0.79820000000000002</v>
      </c>
      <c r="L80" s="19">
        <f t="shared" si="5"/>
        <v>9.9128310185185187E-3</v>
      </c>
    </row>
    <row r="81" spans="1:12" x14ac:dyDescent="0.2">
      <c r="A81">
        <f t="shared" si="4"/>
        <v>11</v>
      </c>
      <c r="B81" s="17">
        <v>79</v>
      </c>
      <c r="C81" s="17">
        <v>11</v>
      </c>
      <c r="D81" s="16">
        <v>1.252314814814815E-2</v>
      </c>
      <c r="E81" s="17" t="str">
        <f>VLOOKUP(C81,Entries!$A$2:$D$376,2,FALSE)</f>
        <v>John</v>
      </c>
      <c r="F81" s="17" t="str">
        <f>VLOOKUP(C81,Entries!$A$2:$D$376,3,FALSE)</f>
        <v>Charlton</v>
      </c>
      <c r="G81" s="15" t="str">
        <f>VLOOKUP(C81,Entries!$A$2:$H$376,4,FALSE)</f>
        <v>County</v>
      </c>
      <c r="H81" s="15" t="str">
        <f>VLOOKUP(C81,Entries!$A$2:$H$376,5,FALSE)</f>
        <v>Parking</v>
      </c>
      <c r="I81" s="15" t="str">
        <f>VLOOKUP(C81,Entries!$A$2:$H$376,6,FALSE)</f>
        <v>mv</v>
      </c>
      <c r="J81" s="15">
        <f>VLOOKUP(C81,Entries!$A$2:$H$376,7,FALSE)</f>
        <v>54</v>
      </c>
      <c r="K81" s="18">
        <f>IF(LEFT(I81,1)="M",VLOOKUP(J81,GradingM!$A$2:$C$106,2,FALSE),IF(LEFT(I81,1)="F",VLOOKUP(J81,GradingF!$A$2:$C$101,2,FALSE)," "))</f>
        <v>0.86740000000000006</v>
      </c>
      <c r="L81" s="19">
        <f t="shared" si="5"/>
        <v>1.0862578703703706E-2</v>
      </c>
    </row>
    <row r="82" spans="1:12" x14ac:dyDescent="0.2">
      <c r="A82">
        <f t="shared" si="4"/>
        <v>91</v>
      </c>
      <c r="B82" s="17">
        <v>80</v>
      </c>
      <c r="C82" s="17">
        <v>91</v>
      </c>
      <c r="D82" s="16">
        <v>1.2569444444444446E-2</v>
      </c>
      <c r="E82" s="17" t="str">
        <f>VLOOKUP(C82,Entries!$A$2:$D$376,2,FALSE)</f>
        <v>Sarah</v>
      </c>
      <c r="F82" s="17" t="str">
        <f>VLOOKUP(C82,Entries!$A$2:$D$376,3,FALSE)</f>
        <v>Whatman</v>
      </c>
      <c r="G82" s="15" t="str">
        <f>VLOOKUP(C82,Entries!$A$2:$H$376,4,FALSE)</f>
        <v>County</v>
      </c>
      <c r="H82" s="15" t="str">
        <f>VLOOKUP(C82,Entries!$A$2:$H$376,5,FALSE)</f>
        <v>CSI</v>
      </c>
      <c r="I82" s="15" t="str">
        <f>VLOOKUP(C82,Entries!$A$2:$H$376,6,FALSE)</f>
        <v>fv</v>
      </c>
      <c r="J82" s="15">
        <f>VLOOKUP(C82,Entries!$A$2:$H$376,7,FALSE)</f>
        <v>43</v>
      </c>
      <c r="K82" s="18">
        <f>IF(LEFT(I82,1)="M",VLOOKUP(J82,GradingM!$A$2:$C$106,2,FALSE),IF(LEFT(I82,1)="F",VLOOKUP(J82,GradingF!$A$2:$C$101,2,FALSE)," "))</f>
        <v>0.93300000000000005</v>
      </c>
      <c r="L82" s="19">
        <f t="shared" si="5"/>
        <v>1.1727291666666669E-2</v>
      </c>
    </row>
    <row r="83" spans="1:12" x14ac:dyDescent="0.2">
      <c r="A83">
        <f t="shared" si="4"/>
        <v>31</v>
      </c>
      <c r="B83" s="17">
        <v>81</v>
      </c>
      <c r="C83" s="17">
        <v>31</v>
      </c>
      <c r="D83" s="16">
        <v>1.2604166666666666E-2</v>
      </c>
      <c r="E83" s="17" t="str">
        <f>VLOOKUP(C83,Entries!$A$2:$D$376,2,FALSE)</f>
        <v>Rebecca</v>
      </c>
      <c r="F83" s="17" t="str">
        <f>VLOOKUP(C83,Entries!$A$2:$D$376,3,FALSE)</f>
        <v>Jeffries</v>
      </c>
      <c r="G83" s="15" t="str">
        <f>VLOOKUP(C83,Entries!$A$2:$H$376,4,FALSE)</f>
        <v>City</v>
      </c>
      <c r="H83" s="15" t="str">
        <f>VLOOKUP(C83,Entries!$A$2:$H$376,5,FALSE)</f>
        <v>Environmental Health</v>
      </c>
      <c r="I83" s="15" t="str">
        <f>VLOOKUP(C83,Entries!$A$2:$H$376,6,FALSE)</f>
        <v>fv</v>
      </c>
      <c r="J83" s="15">
        <f>VLOOKUP(C83,Entries!$A$2:$H$376,7,FALSE)</f>
        <v>38</v>
      </c>
      <c r="K83" s="18">
        <f>IF(LEFT(I83,1)="M",VLOOKUP(J83,GradingM!$A$2:$C$106,2,FALSE),IF(LEFT(I83,1)="F",VLOOKUP(J83,GradingF!$A$2:$C$101,2,FALSE)," "))</f>
        <v>0.97209999999999996</v>
      </c>
      <c r="L83" s="19">
        <f t="shared" si="5"/>
        <v>1.2252510416666666E-2</v>
      </c>
    </row>
    <row r="84" spans="1:12" x14ac:dyDescent="0.2">
      <c r="A84">
        <f t="shared" si="4"/>
        <v>41</v>
      </c>
      <c r="B84" s="17">
        <v>82</v>
      </c>
      <c r="C84" s="17">
        <v>41</v>
      </c>
      <c r="D84" s="16">
        <v>1.2615740740740742E-2</v>
      </c>
      <c r="E84" s="17" t="str">
        <f>VLOOKUP(C84,Entries!$A$2:$D$376,2,FALSE)</f>
        <v>Stuart</v>
      </c>
      <c r="F84" s="17" t="str">
        <f>VLOOKUP(C84,Entries!$A$2:$D$376,3,FALSE)</f>
        <v>Moran</v>
      </c>
      <c r="G84" s="15" t="str">
        <f>VLOOKUP(C84,Entries!$A$2:$H$376,4,FALSE)</f>
        <v>City</v>
      </c>
      <c r="H84" s="15" t="str">
        <f>VLOOKUP(C84,Entries!$A$2:$H$376,5,FALSE)</f>
        <v>OX Place</v>
      </c>
      <c r="I84" s="15" t="str">
        <f>VLOOKUP(C84,Entries!$A$2:$H$376,6,FALSE)</f>
        <v>mv</v>
      </c>
      <c r="J84" s="15">
        <f>VLOOKUP(C84,Entries!$A$2:$H$376,7,FALSE)</f>
        <v>57</v>
      </c>
      <c r="K84" s="18">
        <f>IF(LEFT(I84,1)="M",VLOOKUP(J84,GradingM!$A$2:$C$106,2,FALSE),IF(LEFT(I84,1)="F",VLOOKUP(J84,GradingF!$A$2:$C$101,2,FALSE)," "))</f>
        <v>0.84499999999999997</v>
      </c>
      <c r="L84" s="19">
        <f t="shared" si="5"/>
        <v>1.0660300925925925E-2</v>
      </c>
    </row>
    <row r="85" spans="1:12" x14ac:dyDescent="0.2">
      <c r="A85">
        <f t="shared" si="4"/>
        <v>88</v>
      </c>
      <c r="B85" s="17">
        <v>83</v>
      </c>
      <c r="C85" s="17">
        <v>88</v>
      </c>
      <c r="D85" s="16">
        <v>1.2685185185185183E-2</v>
      </c>
      <c r="E85" s="17" t="str">
        <f>VLOOKUP(C85,Entries!$A$2:$D$376,2,FALSE)</f>
        <v>Joe</v>
      </c>
      <c r="F85" s="17" t="str">
        <f>VLOOKUP(C85,Entries!$A$2:$D$376,3,FALSE)</f>
        <v>Sorrell</v>
      </c>
      <c r="G85" s="15" t="str">
        <f>VLOOKUP(C85,Entries!$A$2:$H$376,4,FALSE)</f>
        <v>City</v>
      </c>
      <c r="H85" s="15" t="str">
        <f>VLOOKUP(C85,Entries!$A$2:$H$376,5,FALSE)</f>
        <v>Planning Policy</v>
      </c>
      <c r="I85" s="15" t="str">
        <f>VLOOKUP(C85,Entries!$A$2:$H$376,6,FALSE)</f>
        <v>m</v>
      </c>
      <c r="J85" s="15">
        <f>VLOOKUP(C85,Entries!$A$2:$H$376,7,FALSE)</f>
        <v>32</v>
      </c>
      <c r="K85" s="18">
        <f>IF(LEFT(I85,1)="M",VLOOKUP(J85,GradingM!$A$2:$C$106,2,FALSE),IF(LEFT(I85,1)="F",VLOOKUP(J85,GradingF!$A$2:$C$101,2,FALSE)," "))</f>
        <v>1</v>
      </c>
      <c r="L85" s="19">
        <f t="shared" si="5"/>
        <v>1.2685185185185183E-2</v>
      </c>
    </row>
    <row r="86" spans="1:12" x14ac:dyDescent="0.2">
      <c r="A86">
        <f t="shared" si="4"/>
        <v>110</v>
      </c>
      <c r="B86" s="17">
        <v>84</v>
      </c>
      <c r="C86" s="17">
        <v>110</v>
      </c>
      <c r="D86" s="16">
        <v>1.269675925925926E-2</v>
      </c>
      <c r="E86" s="17" t="str">
        <f>VLOOKUP(C86,Entries!$A$2:$D$376,2,FALSE)</f>
        <v>Gwyneth</v>
      </c>
      <c r="F86" s="17" t="str">
        <f>VLOOKUP(C86,Entries!$A$2:$D$376,3,FALSE)</f>
        <v>Hueter</v>
      </c>
      <c r="G86" s="15" t="str">
        <f>VLOOKUP(C86,Entries!$A$2:$H$376,4,FALSE)</f>
        <v>Guest</v>
      </c>
      <c r="H86" s="15" t="str">
        <f>VLOOKUP(C86,Entries!$A$2:$H$376,5,FALSE)</f>
        <v>Oxford City AC</v>
      </c>
      <c r="I86" s="15" t="str">
        <f>VLOOKUP(C86,Entries!$A$2:$H$376,6,FALSE)</f>
        <v>fv</v>
      </c>
      <c r="J86" s="15">
        <f>VLOOKUP(C86,Entries!$A$2:$H$376,7,FALSE)</f>
        <v>66</v>
      </c>
      <c r="K86" s="18">
        <f>IF(LEFT(I86,1)="M",VLOOKUP(J86,GradingM!$A$2:$C$106,2,FALSE),IF(LEFT(I86,1)="F",VLOOKUP(J86,GradingF!$A$2:$C$101,2,FALSE)," "))</f>
        <v>0.74199999999999999</v>
      </c>
      <c r="L86" s="19">
        <f t="shared" si="5"/>
        <v>9.4209953703703712E-3</v>
      </c>
    </row>
    <row r="87" spans="1:12" x14ac:dyDescent="0.2">
      <c r="A87">
        <f t="shared" si="4"/>
        <v>112</v>
      </c>
      <c r="B87" s="17">
        <v>85</v>
      </c>
      <c r="C87" s="17">
        <v>112</v>
      </c>
      <c r="D87" s="16">
        <v>1.2731481481481481E-2</v>
      </c>
      <c r="E87" s="17" t="str">
        <f>VLOOKUP(C87,Entries!$A$2:$D$376,2,FALSE)</f>
        <v>Bruno</v>
      </c>
      <c r="F87" s="17" t="str">
        <f>VLOOKUP(C87,Entries!$A$2:$D$376,3,FALSE)</f>
        <v>Leal</v>
      </c>
      <c r="G87" s="15" t="str">
        <f>VLOOKUP(C87,Entries!$A$2:$H$376,4,FALSE)</f>
        <v>Guest</v>
      </c>
      <c r="H87" s="15" t="str">
        <f>VLOOKUP(C87,Entries!$A$2:$H$376,5,FALSE)</f>
        <v>St Clements School</v>
      </c>
      <c r="I87" s="15" t="str">
        <f>VLOOKUP(C87,Entries!$A$2:$H$376,6,FALSE)</f>
        <v>m</v>
      </c>
      <c r="J87" s="15">
        <f>VLOOKUP(C87,Entries!$A$2:$H$376,7,FALSE)</f>
        <v>24</v>
      </c>
      <c r="K87" s="18">
        <f>IF(LEFT(I87,1)="M",VLOOKUP(J87,GradingM!$A$2:$C$106,2,FALSE),IF(LEFT(I87,1)="F",VLOOKUP(J87,GradingF!$A$2:$C$101,2,FALSE)," "))</f>
        <v>1</v>
      </c>
      <c r="L87" s="19">
        <f t="shared" si="5"/>
        <v>1.2731481481481481E-2</v>
      </c>
    </row>
    <row r="88" spans="1:12" x14ac:dyDescent="0.2">
      <c r="A88">
        <f t="shared" si="4"/>
        <v>49</v>
      </c>
      <c r="B88" s="17">
        <v>86</v>
      </c>
      <c r="C88" s="17">
        <v>49</v>
      </c>
      <c r="D88" s="16">
        <v>1.275462962962963E-2</v>
      </c>
      <c r="E88" s="17" t="str">
        <f>VLOOKUP(C88,Entries!$A$2:$D$376,2,FALSE)</f>
        <v>Phil</v>
      </c>
      <c r="F88" s="17" t="str">
        <f>VLOOKUP(C88,Entries!$A$2:$D$376,3,FALSE)</f>
        <v>Raven</v>
      </c>
      <c r="G88" s="15" t="str">
        <f>VLOOKUP(C88,Entries!$A$2:$H$376,4,FALSE)</f>
        <v>County</v>
      </c>
      <c r="H88" s="15" t="str">
        <f>VLOOKUP(C88,Entries!$A$2:$H$376,5,FALSE)</f>
        <v>Milestone Milers</v>
      </c>
      <c r="I88" s="15" t="str">
        <f>VLOOKUP(C88,Entries!$A$2:$H$376,6,FALSE)</f>
        <v>mv</v>
      </c>
      <c r="J88" s="15">
        <f>VLOOKUP(C88,Entries!$A$2:$H$376,7,FALSE)</f>
        <v>50</v>
      </c>
      <c r="K88" s="18">
        <f>IF(LEFT(I88,1)="M",VLOOKUP(J88,GradingM!$A$2:$C$106,2,FALSE),IF(LEFT(I88,1)="F",VLOOKUP(J88,GradingF!$A$2:$C$101,2,FALSE)," "))</f>
        <v>0.89639999999999997</v>
      </c>
      <c r="L88" s="19">
        <f t="shared" si="5"/>
        <v>1.1433249999999999E-2</v>
      </c>
    </row>
    <row r="89" spans="1:12" x14ac:dyDescent="0.2">
      <c r="A89">
        <f t="shared" si="4"/>
        <v>43</v>
      </c>
      <c r="B89" s="17">
        <v>87</v>
      </c>
      <c r="C89" s="17">
        <v>43</v>
      </c>
      <c r="D89" s="16">
        <v>1.2800925925925926E-2</v>
      </c>
      <c r="E89" s="17" t="str">
        <f>VLOOKUP(C89,Entries!$A$2:$D$376,2,FALSE)</f>
        <v>Maiken</v>
      </c>
      <c r="F89" s="17" t="str">
        <f>VLOOKUP(C89,Entries!$A$2:$D$376,3,FALSE)</f>
        <v>Neteland</v>
      </c>
      <c r="G89" s="15" t="str">
        <f>VLOOKUP(C89,Entries!$A$2:$H$376,4,FALSE)</f>
        <v>guest</v>
      </c>
      <c r="H89" s="15" t="str">
        <f>VLOOKUP(C89,Entries!$A$2:$H$376,5,FALSE)</f>
        <v>EF Oxford</v>
      </c>
      <c r="I89" s="15" t="str">
        <f>VLOOKUP(C89,Entries!$A$2:$H$376,6,FALSE)</f>
        <v>f</v>
      </c>
      <c r="J89" s="15">
        <f>VLOOKUP(C89,Entries!$A$2:$H$376,7,FALSE)</f>
        <v>17</v>
      </c>
      <c r="K89" s="18">
        <f>IF(LEFT(I89,1)="M",VLOOKUP(J89,GradingM!$A$2:$C$106,2,FALSE),IF(LEFT(I89,1)="F",VLOOKUP(J89,GradingF!$A$2:$C$101,2,FALSE)," "))</f>
        <v>1</v>
      </c>
      <c r="L89" s="19">
        <f t="shared" si="5"/>
        <v>1.2800925925925926E-2</v>
      </c>
    </row>
    <row r="90" spans="1:12" x14ac:dyDescent="0.2">
      <c r="A90">
        <f t="shared" si="4"/>
        <v>281</v>
      </c>
      <c r="B90" s="17">
        <v>88</v>
      </c>
      <c r="C90" s="17">
        <v>281</v>
      </c>
      <c r="D90" s="16">
        <v>1.2847222222222223E-2</v>
      </c>
      <c r="E90" s="17" t="str">
        <f>VLOOKUP(C90,Entries!$A$2:$D$376,2,FALSE)</f>
        <v>Abbie</v>
      </c>
      <c r="F90" s="17" t="str">
        <f>VLOOKUP(C90,Entries!$A$2:$D$376,3,FALSE)</f>
        <v>Clayton</v>
      </c>
      <c r="G90" s="15" t="str">
        <f>VLOOKUP(C90,Entries!$A$2:$H$376,4,FALSE)</f>
        <v>County</v>
      </c>
      <c r="H90" s="15" t="str">
        <f>VLOOKUP(C90,Entries!$A$2:$H$376,5,FALSE)</f>
        <v>Shared Lives</v>
      </c>
      <c r="I90" s="15" t="str">
        <f>VLOOKUP(C90,Entries!$A$2:$H$376,6,FALSE)</f>
        <v>fv</v>
      </c>
      <c r="J90" s="15">
        <f>VLOOKUP(C90,Entries!$A$2:$H$376,7,FALSE)</f>
        <v>44</v>
      </c>
      <c r="K90" s="18">
        <f>IF(LEFT(I90,1)="M",VLOOKUP(J90,GradingM!$A$2:$C$106,2,FALSE),IF(LEFT(I90,1)="F",VLOOKUP(J90,GradingF!$A$2:$C$101,2,FALSE)," "))</f>
        <v>0.92510000000000003</v>
      </c>
      <c r="L90" s="19">
        <f t="shared" si="5"/>
        <v>1.1884965277777779E-2</v>
      </c>
    </row>
    <row r="91" spans="1:12" x14ac:dyDescent="0.2">
      <c r="A91">
        <f t="shared" si="4"/>
        <v>150</v>
      </c>
      <c r="B91" s="17">
        <v>89</v>
      </c>
      <c r="C91" s="17">
        <v>150</v>
      </c>
      <c r="D91" s="16">
        <v>1.2858796296296297E-2</v>
      </c>
      <c r="E91" s="17" t="str">
        <f>VLOOKUP(C91,Entries!$A$2:$D$376,2,FALSE)</f>
        <v>Paul</v>
      </c>
      <c r="F91" s="17" t="str">
        <f>VLOOKUP(C91,Entries!$A$2:$D$376,3,FALSE)</f>
        <v>Fermer</v>
      </c>
      <c r="G91" s="15" t="str">
        <f>VLOOKUP(C91,Entries!$A$2:$H$376,4,FALSE)</f>
        <v>County</v>
      </c>
      <c r="H91" s="15" t="str">
        <f>VLOOKUP(C91,Entries!$A$2:$H$376,5,FALSE)</f>
        <v>Chief Execs</v>
      </c>
      <c r="I91" s="15" t="str">
        <f>VLOOKUP(C91,Entries!$A$2:$H$376,6,FALSE)</f>
        <v>mv</v>
      </c>
      <c r="J91" s="15">
        <f>VLOOKUP(C91,Entries!$A$2:$H$376,7,FALSE)</f>
        <v>43</v>
      </c>
      <c r="K91" s="18">
        <f>IF(LEFT(I91,1)="M",VLOOKUP(J91,GradingM!$A$2:$C$106,2,FALSE),IF(LEFT(I91,1)="F",VLOOKUP(J91,GradingF!$A$2:$C$101,2,FALSE)," "))</f>
        <v>0.94540000000000002</v>
      </c>
      <c r="L91" s="19">
        <f t="shared" si="5"/>
        <v>1.215670601851852E-2</v>
      </c>
    </row>
    <row r="92" spans="1:12" x14ac:dyDescent="0.2">
      <c r="A92">
        <f t="shared" si="4"/>
        <v>62</v>
      </c>
      <c r="B92" s="17">
        <v>90</v>
      </c>
      <c r="C92" s="17">
        <v>62</v>
      </c>
      <c r="D92" s="16">
        <v>1.306712962962963E-2</v>
      </c>
      <c r="E92" s="17" t="str">
        <f>VLOOKUP(C92,Entries!$A$2:$D$376,2,FALSE)</f>
        <v>Mark</v>
      </c>
      <c r="F92" s="17" t="str">
        <f>VLOOKUP(C92,Entries!$A$2:$D$376,3,FALSE)</f>
        <v>Watson</v>
      </c>
      <c r="G92" s="15" t="str">
        <f>VLOOKUP(C92,Entries!$A$2:$H$376,4,FALSE)</f>
        <v>County</v>
      </c>
      <c r="H92" s="15" t="str">
        <f>VLOOKUP(C92,Entries!$A$2:$H$376,5,FALSE)</f>
        <v>Environment and Place</v>
      </c>
      <c r="I92" s="15" t="str">
        <f>VLOOKUP(C92,Entries!$A$2:$H$376,6,FALSE)</f>
        <v>mv</v>
      </c>
      <c r="J92" s="15">
        <f>VLOOKUP(C92,Entries!$A$2:$H$376,7,FALSE)</f>
        <v>48</v>
      </c>
      <c r="K92" s="18">
        <f>IF(LEFT(I92,1)="M",VLOOKUP(J92,GradingM!$A$2:$C$106,2,FALSE),IF(LEFT(I92,1)="F",VLOOKUP(J92,GradingF!$A$2:$C$101,2,FALSE)," "))</f>
        <v>0.91049999999999998</v>
      </c>
      <c r="L92" s="19">
        <f t="shared" si="5"/>
        <v>1.1897621527777777E-2</v>
      </c>
    </row>
    <row r="93" spans="1:12" x14ac:dyDescent="0.2">
      <c r="A93">
        <f t="shared" si="4"/>
        <v>123</v>
      </c>
      <c r="B93" s="17">
        <v>91</v>
      </c>
      <c r="C93" s="17">
        <v>123</v>
      </c>
      <c r="D93" s="16">
        <v>1.3078703703703703E-2</v>
      </c>
      <c r="E93" s="17" t="str">
        <f>VLOOKUP(C93,Entries!$A$2:$D$376,2,FALSE)</f>
        <v>Seb</v>
      </c>
      <c r="F93" s="17" t="str">
        <f>VLOOKUP(C93,Entries!$A$2:$D$376,3,FALSE)</f>
        <v>Reynolds</v>
      </c>
      <c r="G93" s="15" t="str">
        <f>VLOOKUP(C93,Entries!$A$2:$H$376,4,FALSE)</f>
        <v>Guest</v>
      </c>
      <c r="H93" s="15" t="str">
        <f>VLOOKUP(C93,Entries!$A$2:$H$376,5,FALSE)</f>
        <v>Swindon AC</v>
      </c>
      <c r="I93" s="15" t="str">
        <f>VLOOKUP(C93,Entries!$A$2:$H$376,6,FALSE)</f>
        <v>m</v>
      </c>
      <c r="J93" s="15">
        <f>VLOOKUP(C93,Entries!$A$2:$H$376,7,FALSE)</f>
        <v>40</v>
      </c>
      <c r="K93" s="18">
        <f>IF(LEFT(I93,1)="M",VLOOKUP(J93,GradingM!$A$2:$C$106,2,FALSE),IF(LEFT(I93,1)="F",VLOOKUP(J93,GradingF!$A$2:$C$101,2,FALSE)," "))</f>
        <v>0.96909999999999996</v>
      </c>
      <c r="L93" s="19">
        <f t="shared" si="5"/>
        <v>1.2674571759259259E-2</v>
      </c>
    </row>
    <row r="94" spans="1:12" x14ac:dyDescent="0.2">
      <c r="A94">
        <f t="shared" si="4"/>
        <v>97</v>
      </c>
      <c r="B94" s="17">
        <v>92</v>
      </c>
      <c r="C94" s="17">
        <v>97</v>
      </c>
      <c r="D94" s="16">
        <v>1.3090277777777779E-2</v>
      </c>
      <c r="E94" s="17" t="str">
        <f>VLOOKUP(C94,Entries!$A$2:$D$376,2,FALSE)</f>
        <v>Steve</v>
      </c>
      <c r="F94" s="17" t="str">
        <f>VLOOKUP(C94,Entries!$A$2:$D$376,3,FALSE)</f>
        <v>Goddard</v>
      </c>
      <c r="G94" s="15" t="str">
        <f>VLOOKUP(C94,Entries!$A$2:$H$376,4,FALSE)</f>
        <v>City</v>
      </c>
      <c r="H94" s="15" t="str">
        <f>VLOOKUP(C94,Entries!$A$2:$H$376,5,FALSE)</f>
        <v>Oxford City  Councillors</v>
      </c>
      <c r="I94" s="15" t="str">
        <f>VLOOKUP(C94,Entries!$A$2:$H$376,6,FALSE)</f>
        <v>mv</v>
      </c>
      <c r="J94" s="15">
        <f>VLOOKUP(C94,Entries!$A$2:$H$376,7,FALSE)</f>
        <v>54</v>
      </c>
      <c r="K94" s="18">
        <f>IF(LEFT(I94,1)="M",VLOOKUP(J94,GradingM!$A$2:$C$106,2,FALSE),IF(LEFT(I94,1)="F",VLOOKUP(J94,GradingF!$A$2:$C$101,2,FALSE)," "))</f>
        <v>0.86740000000000006</v>
      </c>
      <c r="L94" s="19">
        <f t="shared" si="5"/>
        <v>1.1354506944444447E-2</v>
      </c>
    </row>
    <row r="95" spans="1:12" x14ac:dyDescent="0.2">
      <c r="A95">
        <f t="shared" si="4"/>
        <v>100</v>
      </c>
      <c r="B95" s="17">
        <v>93</v>
      </c>
      <c r="C95" s="17">
        <v>100</v>
      </c>
      <c r="D95" s="16">
        <v>1.3101851851851852E-2</v>
      </c>
      <c r="E95" s="17" t="str">
        <f>VLOOKUP(C95,Entries!$A$2:$D$376,2,FALSE)</f>
        <v>Joe</v>
      </c>
      <c r="F95" s="17" t="str">
        <f>VLOOKUP(C95,Entries!$A$2:$D$376,3,FALSE)</f>
        <v>Bunting</v>
      </c>
      <c r="G95" s="15" t="str">
        <f>VLOOKUP(C95,Entries!$A$2:$H$376,4,FALSE)</f>
        <v>County</v>
      </c>
      <c r="H95" s="15" t="str">
        <f>VLOOKUP(C95,Entries!$A$2:$H$376,5,FALSE)</f>
        <v>Sutton Slugs</v>
      </c>
      <c r="I95" s="15" t="str">
        <f>VLOOKUP(C95,Entries!$A$2:$H$376,6,FALSE)</f>
        <v>m</v>
      </c>
      <c r="J95" s="15">
        <f>VLOOKUP(C95,Entries!$A$2:$H$376,7,FALSE)</f>
        <v>27</v>
      </c>
      <c r="K95" s="18">
        <f>IF(LEFT(I95,1)="M",VLOOKUP(J95,GradingM!$A$2:$C$106,2,FALSE),IF(LEFT(I95,1)="F",VLOOKUP(J95,GradingF!$A$2:$C$101,2,FALSE)," "))</f>
        <v>1</v>
      </c>
      <c r="L95" s="19">
        <f t="shared" si="5"/>
        <v>1.3101851851851852E-2</v>
      </c>
    </row>
    <row r="96" spans="1:12" x14ac:dyDescent="0.2">
      <c r="A96">
        <f t="shared" si="4"/>
        <v>169</v>
      </c>
      <c r="B96" s="17">
        <v>94</v>
      </c>
      <c r="C96" s="17">
        <v>169</v>
      </c>
      <c r="D96" s="16">
        <v>1.315972222222222E-2</v>
      </c>
      <c r="E96" s="17" t="str">
        <f>VLOOKUP(C96,Entries!$A$2:$D$376,2,FALSE)</f>
        <v>Liz</v>
      </c>
      <c r="F96" s="17" t="str">
        <f>VLOOKUP(C96,Entries!$A$2:$D$376,3,FALSE)</f>
        <v>O'Farrell</v>
      </c>
      <c r="G96" s="15" t="str">
        <f>VLOOKUP(C96,Entries!$A$2:$H$376,4,FALSE)</f>
        <v>guest</v>
      </c>
      <c r="H96" s="15" t="str">
        <f>VLOOKUP(C96,Entries!$A$2:$H$376,5,FALSE)</f>
        <v>Ox Uni IT</v>
      </c>
      <c r="I96" s="15" t="str">
        <f>VLOOKUP(C96,Entries!$A$2:$H$376,6,FALSE)</f>
        <v>fv</v>
      </c>
      <c r="J96" s="15">
        <f>VLOOKUP(C96,Entries!$A$2:$H$376,7,FALSE)</f>
        <v>48</v>
      </c>
      <c r="K96" s="18">
        <f>IF(LEFT(I96,1)="M",VLOOKUP(J96,GradingM!$A$2:$C$106,2,FALSE),IF(LEFT(I96,1)="F",VLOOKUP(J96,GradingF!$A$2:$C$101,2,FALSE)," "))</f>
        <v>0.89319999999999999</v>
      </c>
      <c r="L96" s="19">
        <f t="shared" si="5"/>
        <v>1.1754263888888887E-2</v>
      </c>
    </row>
    <row r="97" spans="1:12" x14ac:dyDescent="0.2">
      <c r="A97">
        <f t="shared" si="4"/>
        <v>160</v>
      </c>
      <c r="B97" s="17">
        <v>95</v>
      </c>
      <c r="C97" s="17">
        <v>160</v>
      </c>
      <c r="D97" s="16">
        <v>1.324074074074074E-2</v>
      </c>
      <c r="E97" s="17" t="str">
        <f>VLOOKUP(C97,Entries!$A$2:$D$376,2,FALSE)</f>
        <v>Gene</v>
      </c>
      <c r="F97" s="17" t="str">
        <f>VLOOKUP(C97,Entries!$A$2:$D$376,3,FALSE)</f>
        <v>Jegorovs</v>
      </c>
      <c r="G97" s="15" t="str">
        <f>VLOOKUP(C97,Entries!$A$2:$H$376,4,FALSE)</f>
        <v>County</v>
      </c>
      <c r="H97" s="15" t="str">
        <f>VLOOKUP(C97,Entries!$A$2:$H$376,5,FALSE)</f>
        <v>Milestone Milers</v>
      </c>
      <c r="I97" s="15" t="str">
        <f>VLOOKUP(C97,Entries!$A$2:$H$376,6,FALSE)</f>
        <v>m</v>
      </c>
      <c r="J97" s="15">
        <f>VLOOKUP(C97,Entries!$A$2:$H$376,7,FALSE)</f>
        <v>31</v>
      </c>
      <c r="K97" s="18">
        <f>IF(LEFT(I97,1)="M",VLOOKUP(J97,GradingM!$A$2:$C$106,2,FALSE),IF(LEFT(I97,1)="F",VLOOKUP(J97,GradingF!$A$2:$C$101,2,FALSE)," "))</f>
        <v>1</v>
      </c>
      <c r="L97" s="19">
        <f t="shared" si="5"/>
        <v>1.324074074074074E-2</v>
      </c>
    </row>
    <row r="98" spans="1:12" x14ac:dyDescent="0.2">
      <c r="A98">
        <f t="shared" si="4"/>
        <v>13</v>
      </c>
      <c r="B98" s="17">
        <v>96</v>
      </c>
      <c r="C98" s="17">
        <v>13</v>
      </c>
      <c r="D98" s="16">
        <v>1.3287037037037036E-2</v>
      </c>
      <c r="E98" s="17" t="str">
        <f>VLOOKUP(C98,Entries!$A$2:$D$376,2,FALSE)</f>
        <v>Nigel</v>
      </c>
      <c r="F98" s="17" t="str">
        <f>VLOOKUP(C98,Entries!$A$2:$D$376,3,FALSE)</f>
        <v>Clark</v>
      </c>
      <c r="G98" s="15" t="str">
        <f>VLOOKUP(C98,Entries!$A$2:$H$376,4,FALSE)</f>
        <v>County</v>
      </c>
      <c r="H98" s="15" t="str">
        <f>VLOOKUP(C98,Entries!$A$2:$H$376,5,FALSE)</f>
        <v>Environment and Place</v>
      </c>
      <c r="I98" s="15" t="str">
        <f>VLOOKUP(C98,Entries!$A$2:$H$376,6,FALSE)</f>
        <v>mv</v>
      </c>
      <c r="J98" s="15">
        <f>VLOOKUP(C98,Entries!$A$2:$H$376,7,FALSE)</f>
        <v>63</v>
      </c>
      <c r="K98" s="18">
        <f>IF(LEFT(I98,1)="M",VLOOKUP(J98,GradingM!$A$2:$C$106,2,FALSE),IF(LEFT(I98,1)="F",VLOOKUP(J98,GradingF!$A$2:$C$101,2,FALSE)," "))</f>
        <v>0.79820000000000002</v>
      </c>
      <c r="L98" s="19">
        <f t="shared" si="5"/>
        <v>1.0605712962962963E-2</v>
      </c>
    </row>
    <row r="99" spans="1:12" x14ac:dyDescent="0.2">
      <c r="A99">
        <f t="shared" si="4"/>
        <v>121</v>
      </c>
      <c r="B99" s="17">
        <v>97</v>
      </c>
      <c r="C99" s="17">
        <v>121</v>
      </c>
      <c r="D99" s="16">
        <v>1.3321759259259261E-2</v>
      </c>
      <c r="E99" s="17" t="str">
        <f>VLOOKUP(C99,Entries!$A$2:$D$376,2,FALSE)</f>
        <v xml:space="preserve">Simon </v>
      </c>
      <c r="F99" s="17" t="str">
        <f>VLOOKUP(C99,Entries!$A$2:$D$376,3,FALSE)</f>
        <v>Posner</v>
      </c>
      <c r="G99" s="15" t="str">
        <f>VLOOKUP(C99,Entries!$A$2:$H$376,4,FALSE)</f>
        <v>Guest</v>
      </c>
      <c r="H99" s="15" t="str">
        <f>VLOOKUP(C99,Entries!$A$2:$H$376,5,FALSE)</f>
        <v>Oxford University Press</v>
      </c>
      <c r="I99" s="15" t="str">
        <f>VLOOKUP(C99,Entries!$A$2:$H$376,6,FALSE)</f>
        <v>m</v>
      </c>
      <c r="J99" s="15">
        <f>VLOOKUP(C99,Entries!$A$2:$H$376,7,FALSE)</f>
        <v>29</v>
      </c>
      <c r="K99" s="18">
        <f>IF(LEFT(I99,1)="M",VLOOKUP(J99,GradingM!$A$2:$C$106,2,FALSE),IF(LEFT(I99,1)="F",VLOOKUP(J99,GradingF!$A$2:$C$101,2,FALSE)," "))</f>
        <v>1</v>
      </c>
      <c r="L99" s="19">
        <f t="shared" si="5"/>
        <v>1.3321759259259261E-2</v>
      </c>
    </row>
    <row r="100" spans="1:12" x14ac:dyDescent="0.2">
      <c r="A100">
        <f t="shared" si="4"/>
        <v>105</v>
      </c>
      <c r="B100" s="17">
        <v>98</v>
      </c>
      <c r="C100" s="17">
        <v>105</v>
      </c>
      <c r="D100" s="16">
        <v>1.3344907407407408E-2</v>
      </c>
      <c r="E100" s="17" t="str">
        <f>VLOOKUP(C100,Entries!$A$2:$D$376,2,FALSE)</f>
        <v>Lucy</v>
      </c>
      <c r="F100" s="17" t="str">
        <f>VLOOKUP(C100,Entries!$A$2:$D$376,3,FALSE)</f>
        <v>Dueroth</v>
      </c>
      <c r="G100" s="15" t="str">
        <f>VLOOKUP(C100,Entries!$A$2:$H$376,4,FALSE)</f>
        <v>County</v>
      </c>
      <c r="H100" s="15" t="str">
        <f>VLOOKUP(C100,Entries!$A$2:$H$376,5,FALSE)</f>
        <v>Sutton Slugs</v>
      </c>
      <c r="I100" s="15" t="str">
        <f>VLOOKUP(C100,Entries!$A$2:$H$376,6,FALSE)</f>
        <v>fv</v>
      </c>
      <c r="J100" s="15">
        <f>VLOOKUP(C100,Entries!$A$2:$H$376,7,FALSE)</f>
        <v>39</v>
      </c>
      <c r="K100" s="18">
        <f>IF(LEFT(I100,1)="M",VLOOKUP(J100,GradingM!$A$2:$C$106,2,FALSE),IF(LEFT(I100,1)="F",VLOOKUP(J100,GradingF!$A$2:$C$101,2,FALSE)," "))</f>
        <v>0.96430000000000005</v>
      </c>
      <c r="L100" s="19">
        <f t="shared" si="5"/>
        <v>1.2868494212962964E-2</v>
      </c>
    </row>
    <row r="101" spans="1:12" x14ac:dyDescent="0.2">
      <c r="A101">
        <f t="shared" si="4"/>
        <v>182</v>
      </c>
      <c r="B101" s="17">
        <v>99</v>
      </c>
      <c r="C101" s="17">
        <v>182</v>
      </c>
      <c r="D101" s="16">
        <v>1.3356481481481483E-2</v>
      </c>
      <c r="E101" s="17" t="str">
        <f>VLOOKUP(C101,Entries!$A$2:$D$376,2,FALSE)</f>
        <v>Charlotte</v>
      </c>
      <c r="F101" s="17" t="str">
        <f>VLOOKUP(C101,Entries!$A$2:$D$376,3,FALSE)</f>
        <v>White</v>
      </c>
      <c r="G101" s="15" t="str">
        <f>VLOOKUP(C101,Entries!$A$2:$H$376,4,FALSE)</f>
        <v>guest</v>
      </c>
      <c r="H101" s="15" t="str">
        <f>VLOOKUP(C101,Entries!$A$2:$H$376,5,FALSE)</f>
        <v>Ox Uni IT</v>
      </c>
      <c r="I101" s="15" t="str">
        <f>VLOOKUP(C101,Entries!$A$2:$H$376,6,FALSE)</f>
        <v>fv</v>
      </c>
      <c r="J101" s="15">
        <f>VLOOKUP(C101,Entries!$A$2:$H$376,7,FALSE)</f>
        <v>45</v>
      </c>
      <c r="K101" s="18">
        <f>IF(LEFT(I101,1)="M",VLOOKUP(J101,GradingM!$A$2:$C$106,2,FALSE),IF(LEFT(I101,1)="F",VLOOKUP(J101,GradingF!$A$2:$C$101,2,FALSE)," "))</f>
        <v>0.91720000000000002</v>
      </c>
      <c r="L101" s="19">
        <f t="shared" ref="L101:L132" si="6">IF(ISNUMBER(D101*K101),D101*K101," ")</f>
        <v>1.2250564814814817E-2</v>
      </c>
    </row>
    <row r="102" spans="1:12" x14ac:dyDescent="0.2">
      <c r="B102" s="17">
        <v>100</v>
      </c>
      <c r="C102" s="17">
        <v>36</v>
      </c>
      <c r="D102" s="16">
        <v>1.3379629629629628E-2</v>
      </c>
      <c r="E102" s="17" t="str">
        <f>VLOOKUP(C102,Entries!$A$2:$D$376,2,FALSE)</f>
        <v>Mark</v>
      </c>
      <c r="F102" s="17" t="str">
        <f>VLOOKUP(C102,Entries!$A$2:$D$376,3,FALSE)</f>
        <v>Lygo</v>
      </c>
      <c r="G102" s="15" t="str">
        <f>VLOOKUP(C102,Entries!$A$2:$H$376,4,FALSE)</f>
        <v>City</v>
      </c>
      <c r="H102" s="15" t="str">
        <f>VLOOKUP(C102,Entries!$A$2:$H$376,5,FALSE)</f>
        <v>Oxford City  Councillors</v>
      </c>
      <c r="I102" s="15" t="str">
        <f>VLOOKUP(C102,Entries!$A$2:$H$376,6,FALSE)</f>
        <v>mv</v>
      </c>
      <c r="J102" s="15">
        <f>VLOOKUP(C102,Entries!$A$2:$H$376,7,FALSE)</f>
        <v>50</v>
      </c>
      <c r="K102" s="18">
        <f>IF(LEFT(I102,1)="M",VLOOKUP(J102,GradingM!$A$2:$C$106,2,FALSE),IF(LEFT(I102,1)="F",VLOOKUP(J102,GradingF!$A$2:$C$101,2,FALSE)," "))</f>
        <v>0.89639999999999997</v>
      </c>
      <c r="L102" s="19">
        <f t="shared" si="6"/>
        <v>1.1993499999999999E-2</v>
      </c>
    </row>
    <row r="103" spans="1:12" x14ac:dyDescent="0.2">
      <c r="B103" s="17">
        <v>101</v>
      </c>
      <c r="C103" s="17">
        <v>85</v>
      </c>
      <c r="D103" s="16">
        <v>1.3402777777777777E-2</v>
      </c>
      <c r="E103" s="17" t="str">
        <f>VLOOKUP(C103,Entries!$A$2:$D$376,2,FALSE)</f>
        <v>Iryna</v>
      </c>
      <c r="F103" s="17" t="str">
        <f>VLOOKUP(C103,Entries!$A$2:$D$376,3,FALSE)</f>
        <v>Schlackow</v>
      </c>
      <c r="G103" s="15" t="str">
        <f>VLOOKUP(C103,Entries!$A$2:$H$376,4,FALSE)</f>
        <v>Guest</v>
      </c>
      <c r="H103" s="15" t="str">
        <f>VLOOKUP(C103,Entries!$A$2:$H$376,5,FALSE)</f>
        <v xml:space="preserve">St Hilda's </v>
      </c>
      <c r="I103" s="15" t="str">
        <f>VLOOKUP(C103,Entries!$A$2:$H$376,6,FALSE)</f>
        <v>f</v>
      </c>
      <c r="J103" s="15">
        <f>VLOOKUP(C103,Entries!$A$2:$H$376,7,FALSE)</f>
        <v>25</v>
      </c>
      <c r="K103" s="18">
        <f>IF(LEFT(I103,1)="M",VLOOKUP(J103,GradingM!$A$2:$C$106,2,FALSE),IF(LEFT(I103,1)="F",VLOOKUP(J103,GradingF!$A$2:$C$101,2,FALSE)," "))</f>
        <v>1</v>
      </c>
      <c r="L103" s="19">
        <f t="shared" si="6"/>
        <v>1.3402777777777777E-2</v>
      </c>
    </row>
    <row r="104" spans="1:12" x14ac:dyDescent="0.2">
      <c r="B104" s="17">
        <v>102</v>
      </c>
      <c r="C104" s="17">
        <v>167</v>
      </c>
      <c r="D104" s="16">
        <v>1.3495370370370371E-2</v>
      </c>
      <c r="E104" s="17" t="str">
        <f>VLOOKUP(C104,Entries!$A$2:$D$376,2,FALSE)</f>
        <v>Stuart</v>
      </c>
      <c r="F104" s="17" t="str">
        <f>VLOOKUP(C104,Entries!$A$2:$D$376,3,FALSE)</f>
        <v>Mozley</v>
      </c>
      <c r="G104" s="15" t="str">
        <f>VLOOKUP(C104,Entries!$A$2:$H$376,4,FALSE)</f>
        <v>guest</v>
      </c>
      <c r="H104" s="15" t="str">
        <f>VLOOKUP(C104,Entries!$A$2:$H$376,5,FALSE)</f>
        <v>Ox Uni IT</v>
      </c>
      <c r="I104" s="15" t="str">
        <f>VLOOKUP(C104,Entries!$A$2:$H$376,6,FALSE)</f>
        <v>mv</v>
      </c>
      <c r="J104" s="15">
        <f>VLOOKUP(C104,Entries!$A$2:$H$376,7,FALSE)</f>
        <v>57</v>
      </c>
      <c r="K104" s="18">
        <f>IF(LEFT(I104,1)="M",VLOOKUP(J104,GradingM!$A$2:$C$106,2,FALSE),IF(LEFT(I104,1)="F",VLOOKUP(J104,GradingF!$A$2:$C$101,2,FALSE)," "))</f>
        <v>0.84499999999999997</v>
      </c>
      <c r="L104" s="19">
        <f t="shared" si="6"/>
        <v>1.1403587962962963E-2</v>
      </c>
    </row>
    <row r="105" spans="1:12" x14ac:dyDescent="0.2">
      <c r="B105" s="17">
        <v>103</v>
      </c>
      <c r="C105" s="17">
        <v>15</v>
      </c>
      <c r="D105" s="16">
        <v>1.3541666666666667E-2</v>
      </c>
      <c r="E105" s="17" t="str">
        <f>VLOOKUP(C105,Entries!$A$2:$D$376,2,FALSE)</f>
        <v>Becks</v>
      </c>
      <c r="F105" s="17" t="str">
        <f>VLOOKUP(C105,Entries!$A$2:$D$376,3,FALSE)</f>
        <v>Compton</v>
      </c>
      <c r="G105" s="15" t="str">
        <f>VLOOKUP(C105,Entries!$A$2:$H$376,4,FALSE)</f>
        <v>County</v>
      </c>
      <c r="H105" s="15" t="str">
        <f>VLOOKUP(C105,Entries!$A$2:$H$376,5,FALSE)</f>
        <v>Santa says 'you're not special'</v>
      </c>
      <c r="I105" s="15" t="str">
        <f>VLOOKUP(C105,Entries!$A$2:$H$376,6,FALSE)</f>
        <v>fv</v>
      </c>
      <c r="J105" s="15">
        <f>VLOOKUP(C105,Entries!$A$2:$H$376,7,FALSE)</f>
        <v>51</v>
      </c>
      <c r="K105" s="18">
        <f>IF(LEFT(I105,1)="M",VLOOKUP(J105,GradingM!$A$2:$C$106,2,FALSE),IF(LEFT(I105,1)="F",VLOOKUP(J105,GradingF!$A$2:$C$101,2,FALSE)," "))</f>
        <v>0.86899999999999999</v>
      </c>
      <c r="L105" s="19">
        <f t="shared" si="6"/>
        <v>1.1767708333333333E-2</v>
      </c>
    </row>
    <row r="106" spans="1:12" x14ac:dyDescent="0.2">
      <c r="B106" s="17">
        <v>104</v>
      </c>
      <c r="C106" s="17">
        <v>132</v>
      </c>
      <c r="D106" s="16">
        <v>1.3553240740740741E-2</v>
      </c>
      <c r="E106" s="17" t="str">
        <f>VLOOKUP(C106,Entries!$A$2:$D$376,2,FALSE)</f>
        <v>David</v>
      </c>
      <c r="F106" s="17" t="str">
        <f>VLOOKUP(C106,Entries!$A$2:$D$376,3,FALSE)</f>
        <v>Upjohn</v>
      </c>
      <c r="G106" s="15" t="str">
        <f>VLOOKUP(C106,Entries!$A$2:$H$376,4,FALSE)</f>
        <v>County</v>
      </c>
      <c r="H106" s="15" t="str">
        <f>VLOOKUP(C106,Entries!$A$2:$H$376,5,FALSE)</f>
        <v>IT Digital</v>
      </c>
      <c r="I106" s="15" t="str">
        <f>VLOOKUP(C106,Entries!$A$2:$H$376,6,FALSE)</f>
        <v>mv</v>
      </c>
      <c r="J106" s="15">
        <f>VLOOKUP(C106,Entries!$A$2:$H$376,7,FALSE)</f>
        <v>44</v>
      </c>
      <c r="K106" s="18">
        <f>IF(LEFT(I106,1)="M",VLOOKUP(J106,GradingM!$A$2:$C$106,2,FALSE),IF(LEFT(I106,1)="F",VLOOKUP(J106,GradingF!$A$2:$C$101,2,FALSE)," "))</f>
        <v>0.9385</v>
      </c>
      <c r="L106" s="19">
        <f t="shared" si="6"/>
        <v>1.2719716435185185E-2</v>
      </c>
    </row>
    <row r="107" spans="1:12" x14ac:dyDescent="0.2">
      <c r="B107" s="17">
        <v>105</v>
      </c>
      <c r="C107" s="17">
        <v>44</v>
      </c>
      <c r="D107" s="16">
        <v>1.3599537037037037E-2</v>
      </c>
      <c r="E107" s="17" t="str">
        <f>VLOOKUP(C107,Entries!$A$2:$D$376,2,FALSE)</f>
        <v>Rachel</v>
      </c>
      <c r="F107" s="17" t="str">
        <f>VLOOKUP(C107,Entries!$A$2:$D$376,3,FALSE)</f>
        <v>Nixon</v>
      </c>
      <c r="G107" s="15" t="s">
        <v>19</v>
      </c>
      <c r="H107" s="15" t="str">
        <f>VLOOKUP(C107,Entries!$A$2:$H$376,5,FALSE)</f>
        <v>Planning Policy</v>
      </c>
      <c r="I107" s="15" t="str">
        <f>VLOOKUP(C107,Entries!$A$2:$H$376,6,FALSE)</f>
        <v>fv</v>
      </c>
      <c r="J107" s="15">
        <f>VLOOKUP(C107,Entries!$A$2:$H$376,7,FALSE)</f>
        <v>46</v>
      </c>
      <c r="K107" s="18">
        <f>IF(LEFT(I107,1)="M",VLOOKUP(J107,GradingM!$A$2:$C$106,2,FALSE),IF(LEFT(I107,1)="F",VLOOKUP(J107,GradingF!$A$2:$C$101,2,FALSE)," "))</f>
        <v>0.90920000000000001</v>
      </c>
      <c r="L107" s="19">
        <f t="shared" si="6"/>
        <v>1.2364699074074073E-2</v>
      </c>
    </row>
    <row r="108" spans="1:12" x14ac:dyDescent="0.2">
      <c r="B108" s="17">
        <v>106</v>
      </c>
      <c r="C108" s="17">
        <v>267</v>
      </c>
      <c r="D108" s="16">
        <v>1.3634259259259257E-2</v>
      </c>
      <c r="E108" s="17" t="str">
        <f>VLOOKUP(C108,Entries!$A$2:$D$376,2,FALSE)</f>
        <v>Charlotte</v>
      </c>
      <c r="F108" s="17" t="str">
        <f>VLOOKUP(C108,Entries!$A$2:$D$376,3,FALSE)</f>
        <v>Stacey</v>
      </c>
      <c r="G108" s="15" t="str">
        <f>VLOOKUP(C108,Entries!$A$2:$H$376,4,FALSE)</f>
        <v>County</v>
      </c>
      <c r="H108" s="15" t="str">
        <f>VLOOKUP(C108,Entries!$A$2:$H$376,5,FALSE)</f>
        <v>Fire &amp; Rescue</v>
      </c>
      <c r="I108" s="15" t="str">
        <f>VLOOKUP(C108,Entries!$A$2:$H$376,6,FALSE)</f>
        <v>f</v>
      </c>
      <c r="J108" s="15">
        <f>VLOOKUP(C108,Entries!$A$2:$H$376,7,FALSE)</f>
        <v>25</v>
      </c>
      <c r="K108" s="18">
        <f>IF(LEFT(I108,1)="M",VLOOKUP(J108,GradingM!$A$2:$C$106,2,FALSE),IF(LEFT(I108,1)="F",VLOOKUP(J108,GradingF!$A$2:$C$101,2,FALSE)," "))</f>
        <v>1</v>
      </c>
      <c r="L108" s="19">
        <f t="shared" si="6"/>
        <v>1.3634259259259257E-2</v>
      </c>
    </row>
    <row r="109" spans="1:12" x14ac:dyDescent="0.2">
      <c r="B109" s="17">
        <v>107</v>
      </c>
      <c r="C109" s="17">
        <v>58</v>
      </c>
      <c r="D109" s="16">
        <v>1.3715277777777778E-2</v>
      </c>
      <c r="E109" s="17" t="str">
        <f>VLOOKUP(C109,Entries!$A$2:$D$376,2,FALSE)</f>
        <v>Anita</v>
      </c>
      <c r="F109" s="17" t="str">
        <f>VLOOKUP(C109,Entries!$A$2:$D$376,3,FALSE)</f>
        <v>Syphas</v>
      </c>
      <c r="G109" s="15" t="str">
        <f>VLOOKUP(C109,Entries!$A$2:$H$376,4,FALSE)</f>
        <v>County</v>
      </c>
      <c r="H109" s="15" t="str">
        <f>VLOOKUP(C109,Entries!$A$2:$H$376,5,FALSE)</f>
        <v>Provision Cycle Hub</v>
      </c>
      <c r="I109" s="15" t="str">
        <f>VLOOKUP(C109,Entries!$A$2:$H$376,6,FALSE)</f>
        <v>fv</v>
      </c>
      <c r="J109" s="15">
        <f>VLOOKUP(C109,Entries!$A$2:$H$376,7,FALSE)</f>
        <v>49</v>
      </c>
      <c r="K109" s="18">
        <f>IF(LEFT(I109,1)="M",VLOOKUP(J109,GradingM!$A$2:$C$106,2,FALSE),IF(LEFT(I109,1)="F",VLOOKUP(J109,GradingF!$A$2:$C$101,2,FALSE)," "))</f>
        <v>0.88519999999999999</v>
      </c>
      <c r="L109" s="19">
        <f t="shared" si="6"/>
        <v>1.2140763888888888E-2</v>
      </c>
    </row>
    <row r="110" spans="1:12" x14ac:dyDescent="0.2">
      <c r="B110" s="17">
        <v>108</v>
      </c>
      <c r="C110" s="17">
        <v>113</v>
      </c>
      <c r="D110" s="16">
        <v>1.3784722222222224E-2</v>
      </c>
      <c r="E110" s="17" t="str">
        <f>VLOOKUP(C110,Entries!$A$2:$D$376,2,FALSE)</f>
        <v xml:space="preserve">Sue </v>
      </c>
      <c r="F110" s="17" t="str">
        <f>VLOOKUP(C110,Entries!$A$2:$D$376,3,FALSE)</f>
        <v>McRae</v>
      </c>
      <c r="G110" s="15" t="str">
        <f>VLOOKUP(C110,Entries!$A$2:$H$376,4,FALSE)</f>
        <v>Guest</v>
      </c>
      <c r="H110" s="15" t="str">
        <f>VLOOKUP(C110,Entries!$A$2:$H$376,5,FALSE)</f>
        <v>St Clements School</v>
      </c>
      <c r="I110" s="15" t="str">
        <f>VLOOKUP(C110,Entries!$A$2:$H$376,6,FALSE)</f>
        <v>fv</v>
      </c>
      <c r="J110" s="15">
        <f>VLOOKUP(C110,Entries!$A$2:$H$376,7,FALSE)</f>
        <v>52</v>
      </c>
      <c r="K110" s="18">
        <f>IF(LEFT(I110,1)="M",VLOOKUP(J110,GradingM!$A$2:$C$106,2,FALSE),IF(LEFT(I110,1)="F",VLOOKUP(J110,GradingF!$A$2:$C$101,2,FALSE)," "))</f>
        <v>0.86080000000000001</v>
      </c>
      <c r="L110" s="19">
        <f t="shared" si="6"/>
        <v>1.1865888888888891E-2</v>
      </c>
    </row>
    <row r="111" spans="1:12" x14ac:dyDescent="0.2">
      <c r="B111" s="17">
        <v>109</v>
      </c>
      <c r="C111" s="17">
        <v>170</v>
      </c>
      <c r="D111" s="16">
        <v>1.3796296296296298E-2</v>
      </c>
      <c r="E111" s="17" t="str">
        <f>VLOOKUP(C111,Entries!$A$2:$D$376,2,FALSE)</f>
        <v>Shati</v>
      </c>
      <c r="F111" s="17" t="str">
        <f>VLOOKUP(C111,Entries!$A$2:$D$376,3,FALSE)</f>
        <v>Patel</v>
      </c>
      <c r="G111" s="15" t="str">
        <f>VLOOKUP(C111,Entries!$A$2:$H$376,4,FALSE)</f>
        <v>guest</v>
      </c>
      <c r="H111" s="15" t="str">
        <f>VLOOKUP(C111,Entries!$A$2:$H$376,5,FALSE)</f>
        <v>GoodGym</v>
      </c>
      <c r="I111" s="15" t="str">
        <f>VLOOKUP(C111,Entries!$A$2:$H$376,6,FALSE)</f>
        <v>f</v>
      </c>
      <c r="J111" s="15">
        <f>VLOOKUP(C111,Entries!$A$2:$H$376,7,FALSE)</f>
        <v>27</v>
      </c>
      <c r="K111" s="18">
        <f>IF(LEFT(I111,1)="M",VLOOKUP(J111,GradingM!$A$2:$C$106,2,FALSE),IF(LEFT(I111,1)="F",VLOOKUP(J111,GradingF!$A$2:$C$101,2,FALSE)," "))</f>
        <v>1</v>
      </c>
      <c r="L111" s="19">
        <f t="shared" si="6"/>
        <v>1.3796296296296298E-2</v>
      </c>
    </row>
    <row r="112" spans="1:12" x14ac:dyDescent="0.2">
      <c r="B112" s="17">
        <v>110</v>
      </c>
      <c r="C112" s="17">
        <v>28</v>
      </c>
      <c r="D112" s="16">
        <v>1.3865740740740739E-2</v>
      </c>
      <c r="E112" s="17" t="str">
        <f>VLOOKUP(C112,Entries!$A$2:$D$376,2,FALSE)</f>
        <v>Gary</v>
      </c>
      <c r="F112" s="17" t="str">
        <f>VLOOKUP(C112,Entries!$A$2:$D$376,3,FALSE)</f>
        <v>Hook</v>
      </c>
      <c r="G112" s="15" t="str">
        <f>VLOOKUP(C112,Entries!$A$2:$H$376,4,FALSE)</f>
        <v>County</v>
      </c>
      <c r="H112" s="15" t="str">
        <f>VLOOKUP(C112,Entries!$A$2:$H$376,5,FALSE)</f>
        <v>School Transport Eligibility</v>
      </c>
      <c r="I112" s="15" t="str">
        <f>VLOOKUP(C112,Entries!$A$2:$H$376,6,FALSE)</f>
        <v>mv</v>
      </c>
      <c r="J112" s="15">
        <f>VLOOKUP(C112,Entries!$A$2:$H$376,7,FALSE)</f>
        <v>44</v>
      </c>
      <c r="K112" s="18">
        <f>IF(LEFT(I112,1)="M",VLOOKUP(J112,GradingM!$A$2:$C$106,2,FALSE),IF(LEFT(I112,1)="F",VLOOKUP(J112,GradingF!$A$2:$C$101,2,FALSE)," "))</f>
        <v>0.9385</v>
      </c>
      <c r="L112" s="19">
        <f t="shared" si="6"/>
        <v>1.3012997685185183E-2</v>
      </c>
    </row>
    <row r="113" spans="2:12" x14ac:dyDescent="0.2">
      <c r="B113" s="17">
        <v>111</v>
      </c>
      <c r="C113" s="17">
        <v>183</v>
      </c>
      <c r="D113" s="16">
        <v>1.3900462962962962E-2</v>
      </c>
      <c r="E113" s="17" t="str">
        <f>VLOOKUP(C113,Entries!$A$2:$D$376,2,FALSE)</f>
        <v>Daniel</v>
      </c>
      <c r="F113" s="17" t="str">
        <f>VLOOKUP(C113,Entries!$A$2:$D$376,3,FALSE)</f>
        <v>Wickham-Jones</v>
      </c>
      <c r="G113" s="15" t="str">
        <f>VLOOKUP(C113,Entries!$A$2:$H$376,4,FALSE)</f>
        <v>guest</v>
      </c>
      <c r="H113" s="15" t="str">
        <f>VLOOKUP(C113,Entries!$A$2:$H$376,5,FALSE)</f>
        <v>Ox Uni IT</v>
      </c>
      <c r="I113" s="15" t="str">
        <f>VLOOKUP(C113,Entries!$A$2:$H$376,6,FALSE)</f>
        <v>mv</v>
      </c>
      <c r="J113" s="15">
        <f>VLOOKUP(C113,Entries!$A$2:$H$376,7,FALSE)</f>
        <v>43</v>
      </c>
      <c r="K113" s="18">
        <f>IF(LEFT(I113,1)="M",VLOOKUP(J113,GradingM!$A$2:$C$106,2,FALSE),IF(LEFT(I113,1)="F",VLOOKUP(J113,GradingF!$A$2:$C$101,2,FALSE)," "))</f>
        <v>0.94540000000000002</v>
      </c>
      <c r="L113" s="19">
        <f t="shared" si="6"/>
        <v>1.3141497685185185E-2</v>
      </c>
    </row>
    <row r="114" spans="2:12" x14ac:dyDescent="0.2">
      <c r="B114" s="17">
        <v>112</v>
      </c>
      <c r="C114" s="17">
        <v>87</v>
      </c>
      <c r="D114" s="16">
        <v>1.4016203703703704E-2</v>
      </c>
      <c r="E114" s="17" t="str">
        <f>VLOOKUP(C114,Entries!$A$2:$D$376,2,FALSE)</f>
        <v>Keith</v>
      </c>
      <c r="F114" s="17" t="str">
        <f>VLOOKUP(C114,Entries!$A$2:$D$376,3,FALSE)</f>
        <v>Snell</v>
      </c>
      <c r="G114" s="15" t="str">
        <f>VLOOKUP(C114,Entries!$A$2:$H$376,4,FALSE)</f>
        <v>Guest</v>
      </c>
      <c r="H114" s="15">
        <f>VLOOKUP(C114,Entries!$A$2:$H$376,5,FALSE)</f>
        <v>0</v>
      </c>
      <c r="I114" s="15" t="str">
        <f>VLOOKUP(C114,Entries!$A$2:$H$376,6,FALSE)</f>
        <v>mv</v>
      </c>
      <c r="J114" s="15">
        <f>VLOOKUP(C114,Entries!$A$2:$H$376,7,FALSE)</f>
        <v>69</v>
      </c>
      <c r="K114" s="18">
        <f>IF(LEFT(I114,1)="M",VLOOKUP(J114,GradingM!$A$2:$C$106,2,FALSE),IF(LEFT(I114,1)="F",VLOOKUP(J114,GradingF!$A$2:$C$101,2,FALSE)," "))</f>
        <v>0.74950000000000006</v>
      </c>
      <c r="L114" s="19">
        <f t="shared" si="6"/>
        <v>1.0505144675925927E-2</v>
      </c>
    </row>
    <row r="115" spans="2:12" x14ac:dyDescent="0.2">
      <c r="B115" s="17">
        <v>113</v>
      </c>
      <c r="C115" s="17">
        <v>50</v>
      </c>
      <c r="D115" s="16">
        <v>1.4027777777777778E-2</v>
      </c>
      <c r="E115" s="17" t="str">
        <f>VLOOKUP(C115,Entries!$A$2:$D$376,2,FALSE)</f>
        <v>Alex</v>
      </c>
      <c r="F115" s="17" t="str">
        <f>VLOOKUP(C115,Entries!$A$2:$D$376,3,FALSE)</f>
        <v>Robson</v>
      </c>
      <c r="G115" s="15" t="str">
        <f>VLOOKUP(C115,Entries!$A$2:$H$376,4,FALSE)</f>
        <v>County</v>
      </c>
      <c r="H115" s="15" t="str">
        <f>VLOOKUP(C115,Entries!$A$2:$H$376,5,FALSE)</f>
        <v>Milestone Milers</v>
      </c>
      <c r="I115" s="15" t="str">
        <f>VLOOKUP(C115,Entries!$A$2:$H$376,6,FALSE)</f>
        <v>m</v>
      </c>
      <c r="J115" s="15">
        <f>VLOOKUP(C115,Entries!$A$2:$H$376,7,FALSE)</f>
        <v>38</v>
      </c>
      <c r="K115" s="18">
        <f>IF(LEFT(I115,1)="M",VLOOKUP(J115,GradingM!$A$2:$C$106,2,FALSE),IF(LEFT(I115,1)="F",VLOOKUP(J115,GradingF!$A$2:$C$101,2,FALSE)," "))</f>
        <v>0.97970000000000002</v>
      </c>
      <c r="L115" s="19">
        <f t="shared" si="6"/>
        <v>1.374301388888889E-2</v>
      </c>
    </row>
    <row r="116" spans="2:12" x14ac:dyDescent="0.2">
      <c r="B116" s="17">
        <v>114</v>
      </c>
      <c r="C116" s="17">
        <v>70</v>
      </c>
      <c r="D116" s="16">
        <v>1.4120370370370368E-2</v>
      </c>
      <c r="E116" s="17" t="str">
        <f>VLOOKUP(C116,Entries!$A$2:$D$376,2,FALSE)</f>
        <v>Emma</v>
      </c>
      <c r="F116" s="17" t="str">
        <f>VLOOKUP(C116,Entries!$A$2:$D$376,3,FALSE)</f>
        <v>Campbell</v>
      </c>
      <c r="G116" s="15" t="str">
        <f>VLOOKUP(C116,Entries!$A$2:$H$376,4,FALSE)</f>
        <v>Guest</v>
      </c>
      <c r="H116" s="15" t="str">
        <f>VLOOKUP(C116,Entries!$A$2:$H$376,5,FALSE)</f>
        <v xml:space="preserve">St Hilda's </v>
      </c>
      <c r="I116" s="15" t="str">
        <f>VLOOKUP(C116,Entries!$A$2:$H$376,6,FALSE)</f>
        <v>f</v>
      </c>
      <c r="J116" s="15">
        <f>VLOOKUP(C116,Entries!$A$2:$H$376,7,FALSE)</f>
        <v>32</v>
      </c>
      <c r="K116" s="18">
        <f>IF(LEFT(I116,1)="M",VLOOKUP(J116,GradingM!$A$2:$C$106,2,FALSE),IF(LEFT(I116,1)="F",VLOOKUP(J116,GradingF!$A$2:$C$101,2,FALSE)," "))</f>
        <v>1</v>
      </c>
      <c r="L116" s="19">
        <f t="shared" si="6"/>
        <v>1.4120370370370368E-2</v>
      </c>
    </row>
    <row r="117" spans="2:12" x14ac:dyDescent="0.2">
      <c r="B117" s="17">
        <v>115</v>
      </c>
      <c r="C117" s="17">
        <v>82</v>
      </c>
      <c r="D117" s="16">
        <v>1.4131944444444445E-2</v>
      </c>
      <c r="E117" s="17" t="str">
        <f>VLOOKUP(C117,Entries!$A$2:$D$376,2,FALSE)</f>
        <v>Val</v>
      </c>
      <c r="F117" s="17" t="str">
        <f>VLOOKUP(C117,Entries!$A$2:$D$376,3,FALSE)</f>
        <v>Messenger</v>
      </c>
      <c r="G117" s="15" t="str">
        <f>VLOOKUP(C117,Entries!$A$2:$H$376,4,FALSE)</f>
        <v>Guest</v>
      </c>
      <c r="H117" s="15">
        <f>VLOOKUP(C117,Entries!$A$2:$H$376,5,FALSE)</f>
        <v>0</v>
      </c>
      <c r="I117" s="15" t="str">
        <f>VLOOKUP(C117,Entries!$A$2:$H$376,6,FALSE)</f>
        <v>fv</v>
      </c>
      <c r="J117" s="15">
        <f>VLOOKUP(C117,Entries!$A$2:$H$376,7,FALSE)</f>
        <v>62</v>
      </c>
      <c r="K117" s="18">
        <f>IF(LEFT(I117,1)="M",VLOOKUP(J117,GradingM!$A$2:$C$106,2,FALSE),IF(LEFT(I117,1)="F",VLOOKUP(J117,GradingF!$A$2:$C$101,2,FALSE)," "))</f>
        <v>0.77580000000000005</v>
      </c>
      <c r="L117" s="19">
        <f t="shared" si="6"/>
        <v>1.0963562500000001E-2</v>
      </c>
    </row>
    <row r="118" spans="2:12" x14ac:dyDescent="0.2">
      <c r="B118" s="17">
        <v>116</v>
      </c>
      <c r="C118" s="17">
        <v>134</v>
      </c>
      <c r="D118" s="16">
        <v>1.4166666666666666E-2</v>
      </c>
      <c r="E118" s="17" t="str">
        <f>VLOOKUP(C118,Entries!$A$2:$D$376,2,FALSE)</f>
        <v>Lucy</v>
      </c>
      <c r="F118" s="17" t="str">
        <f>VLOOKUP(C118,Entries!$A$2:$D$376,3,FALSE)</f>
        <v>Walsh</v>
      </c>
      <c r="G118" s="15" t="str">
        <f>VLOOKUP(C118,Entries!$A$2:$H$376,4,FALSE)</f>
        <v>Guest</v>
      </c>
      <c r="H118" s="15" t="str">
        <f>VLOOKUP(C118,Entries!$A$2:$H$376,5,FALSE)</f>
        <v>St Clements School</v>
      </c>
      <c r="I118" s="15" t="str">
        <f>VLOOKUP(C118,Entries!$A$2:$H$376,6,FALSE)</f>
        <v>f</v>
      </c>
      <c r="J118" s="15">
        <f>VLOOKUP(C118,Entries!$A$2:$H$376,7,FALSE)</f>
        <v>23</v>
      </c>
      <c r="K118" s="18">
        <f>IF(LEFT(I118,1)="M",VLOOKUP(J118,GradingM!$A$2:$C$106,2,FALSE),IF(LEFT(I118,1)="F",VLOOKUP(J118,GradingF!$A$2:$C$101,2,FALSE)," "))</f>
        <v>1</v>
      </c>
      <c r="L118" s="19">
        <f t="shared" si="6"/>
        <v>1.4166666666666666E-2</v>
      </c>
    </row>
    <row r="119" spans="2:12" x14ac:dyDescent="0.2">
      <c r="B119" s="17">
        <v>117</v>
      </c>
      <c r="C119" s="17">
        <v>72</v>
      </c>
      <c r="D119" s="16">
        <v>1.4189814814814815E-2</v>
      </c>
      <c r="E119" s="17" t="str">
        <f>VLOOKUP(C119,Entries!$A$2:$D$376,2,FALSE)</f>
        <v>Sarah</v>
      </c>
      <c r="F119" s="17" t="str">
        <f>VLOOKUP(C119,Entries!$A$2:$D$376,3,FALSE)</f>
        <v>Cullen</v>
      </c>
      <c r="G119" s="15" t="str">
        <f>VLOOKUP(C119,Entries!$A$2:$H$376,4,FALSE)</f>
        <v>County</v>
      </c>
      <c r="H119" s="15" t="str">
        <f>VLOOKUP(C119,Entries!$A$2:$H$376,5,FALSE)</f>
        <v>Registration Service</v>
      </c>
      <c r="I119" s="15" t="str">
        <f>VLOOKUP(C119,Entries!$A$2:$H$376,6,FALSE)</f>
        <v>fv</v>
      </c>
      <c r="J119" s="15">
        <f>VLOOKUP(C119,Entries!$A$2:$H$376,7,FALSE)</f>
        <v>50</v>
      </c>
      <c r="K119" s="18">
        <f>IF(LEFT(I119,1)="M",VLOOKUP(J119,GradingM!$A$2:$C$106,2,FALSE),IF(LEFT(I119,1)="F",VLOOKUP(J119,GradingF!$A$2:$C$101,2,FALSE)," "))</f>
        <v>0.87719999999999998</v>
      </c>
      <c r="L119" s="19">
        <f t="shared" si="6"/>
        <v>1.2447305555555555E-2</v>
      </c>
    </row>
    <row r="120" spans="2:12" x14ac:dyDescent="0.2">
      <c r="B120" s="17">
        <v>118</v>
      </c>
      <c r="C120" s="17">
        <v>76</v>
      </c>
      <c r="D120" s="16">
        <v>1.4212962962962962E-2</v>
      </c>
      <c r="E120" s="17" t="str">
        <f>VLOOKUP(C120,Entries!$A$2:$D$376,2,FALSE)</f>
        <v>Alex</v>
      </c>
      <c r="F120" s="17" t="str">
        <f>VLOOKUP(C120,Entries!$A$2:$D$376,3,FALSE)</f>
        <v>Horsfall-Turner</v>
      </c>
      <c r="G120" s="15" t="str">
        <f>VLOOKUP(C120,Entries!$A$2:$H$376,4,FALSE)</f>
        <v>Guest</v>
      </c>
      <c r="H120" s="15" t="str">
        <f>VLOOKUP(C120,Entries!$A$2:$H$376,5,FALSE)</f>
        <v>St Hilda's</v>
      </c>
      <c r="I120" s="15" t="str">
        <f>VLOOKUP(C120,Entries!$A$2:$H$376,6,FALSE)</f>
        <v>mv</v>
      </c>
      <c r="J120" s="15">
        <f>VLOOKUP(C120,Entries!$A$2:$H$376,7,FALSE)</f>
        <v>41</v>
      </c>
      <c r="K120" s="18">
        <f>IF(LEFT(I120,1)="M",VLOOKUP(J120,GradingM!$A$2:$C$106,2,FALSE),IF(LEFT(I120,1)="F",VLOOKUP(J120,GradingF!$A$2:$C$101,2,FALSE)," "))</f>
        <v>0.95920000000000005</v>
      </c>
      <c r="L120" s="19">
        <f t="shared" si="6"/>
        <v>1.3633074074074073E-2</v>
      </c>
    </row>
    <row r="121" spans="2:12" x14ac:dyDescent="0.2">
      <c r="B121" s="17">
        <v>119</v>
      </c>
      <c r="C121" s="17">
        <v>187</v>
      </c>
      <c r="D121" s="16">
        <v>1.4247685185185184E-2</v>
      </c>
      <c r="E121" s="17" t="str">
        <f>VLOOKUP(C121,Entries!$A$2:$D$376,2,FALSE)</f>
        <v>Brad</v>
      </c>
      <c r="F121" s="17" t="str">
        <f>VLOOKUP(C121,Entries!$A$2:$D$376,3,FALSE)</f>
        <v>Hook</v>
      </c>
      <c r="G121" s="15" t="str">
        <f>VLOOKUP(C121,Entries!$A$2:$H$376,4,FALSE)</f>
        <v>City</v>
      </c>
      <c r="H121" s="15" t="str">
        <f>VLOOKUP(C121,Entries!$A$2:$H$376,5,FALSE)</f>
        <v>Environmental Health</v>
      </c>
      <c r="I121" s="15" t="str">
        <f>VLOOKUP(C121,Entries!$A$2:$H$376,6,FALSE)</f>
        <v>mv</v>
      </c>
      <c r="J121" s="15">
        <f>VLOOKUP(C121,Entries!$A$2:$H$376,7,FALSE)</f>
        <v>56</v>
      </c>
      <c r="K121" s="18">
        <f>IF(LEFT(I121,1)="M",VLOOKUP(J121,GradingM!$A$2:$C$106,2,FALSE),IF(LEFT(I121,1)="F",VLOOKUP(J121,GradingF!$A$2:$C$101,2,FALSE)," "))</f>
        <v>0.85260000000000002</v>
      </c>
      <c r="L121" s="19">
        <f t="shared" si="6"/>
        <v>1.2147576388888888E-2</v>
      </c>
    </row>
    <row r="122" spans="2:12" x14ac:dyDescent="0.2">
      <c r="B122" s="17">
        <v>120</v>
      </c>
      <c r="C122" s="17">
        <v>143</v>
      </c>
      <c r="D122" s="16">
        <v>1.4305555555555557E-2</v>
      </c>
      <c r="E122" s="17" t="str">
        <f>VLOOKUP(C122,Entries!$A$2:$D$376,2,FALSE)</f>
        <v>Dick</v>
      </c>
      <c r="F122" s="17" t="str">
        <f>VLOOKUP(C122,Entries!$A$2:$D$376,3,FALSE)</f>
        <v>Bowley</v>
      </c>
      <c r="G122" s="15" t="str">
        <f>VLOOKUP(C122,Entries!$A$2:$H$376,4,FALSE)</f>
        <v>Guest</v>
      </c>
      <c r="H122" s="15" t="str">
        <f>VLOOKUP(C122,Entries!$A$2:$H$376,5,FALSE)</f>
        <v>Fire &amp; Rescue - retired</v>
      </c>
      <c r="I122" s="15" t="str">
        <f>VLOOKUP(C122,Entries!$A$2:$H$376,6,FALSE)</f>
        <v>mv</v>
      </c>
      <c r="J122" s="15">
        <f>VLOOKUP(C122,Entries!$A$2:$H$376,7,FALSE)</f>
        <v>63</v>
      </c>
      <c r="K122" s="18">
        <f>IF(LEFT(I122,1)="M",VLOOKUP(J122,GradingM!$A$2:$C$106,2,FALSE),IF(LEFT(I122,1)="F",VLOOKUP(J122,GradingF!$A$2:$C$101,2,FALSE)," "))</f>
        <v>0.79820000000000002</v>
      </c>
      <c r="L122" s="19">
        <f t="shared" si="6"/>
        <v>1.1418694444444447E-2</v>
      </c>
    </row>
    <row r="123" spans="2:12" x14ac:dyDescent="0.2">
      <c r="B123" s="17">
        <v>121</v>
      </c>
      <c r="C123" s="17">
        <v>174</v>
      </c>
      <c r="D123" s="16">
        <v>1.4328703703703703E-2</v>
      </c>
      <c r="E123" s="17" t="str">
        <f>VLOOKUP(C123,Entries!$A$2:$D$376,2,FALSE)</f>
        <v>Rachel</v>
      </c>
      <c r="F123" s="17" t="str">
        <f>VLOOKUP(C123,Entries!$A$2:$D$376,3,FALSE)</f>
        <v>Slade</v>
      </c>
      <c r="G123" s="15" t="str">
        <f>VLOOKUP(C123,Entries!$A$2:$H$376,4,FALSE)</f>
        <v>guest</v>
      </c>
      <c r="H123" s="15" t="str">
        <f>VLOOKUP(C123,Entries!$A$2:$H$376,5,FALSE)</f>
        <v>Ox Uni IT</v>
      </c>
      <c r="I123" s="15" t="str">
        <f>VLOOKUP(C123,Entries!$A$2:$H$376,6,FALSE)</f>
        <v>fv</v>
      </c>
      <c r="J123" s="15">
        <f>VLOOKUP(C123,Entries!$A$2:$H$376,7,FALSE)</f>
        <v>61</v>
      </c>
      <c r="K123" s="18">
        <f>IF(LEFT(I123,1)="M",VLOOKUP(J123,GradingM!$A$2:$C$106,2,FALSE),IF(LEFT(I123,1)="F",VLOOKUP(J123,GradingF!$A$2:$C$101,2,FALSE)," "))</f>
        <v>0.78449999999999998</v>
      </c>
      <c r="L123" s="19">
        <f t="shared" si="6"/>
        <v>1.1240868055555554E-2</v>
      </c>
    </row>
    <row r="124" spans="2:12" x14ac:dyDescent="0.2">
      <c r="B124" s="17">
        <v>122</v>
      </c>
      <c r="C124" s="17">
        <v>18</v>
      </c>
      <c r="D124" s="16">
        <v>1.4328703703703703E-2</v>
      </c>
      <c r="E124" s="17" t="str">
        <f>VLOOKUP(C124,Entries!$A$2:$D$376,2,FALSE)</f>
        <v>Tim</v>
      </c>
      <c r="F124" s="17" t="str">
        <f>VLOOKUP(C124,Entries!$A$2:$D$376,3,FALSE)</f>
        <v>Darch</v>
      </c>
      <c r="G124" s="15" t="str">
        <f>VLOOKUP(C124,Entries!$A$2:$H$376,4,FALSE)</f>
        <v>County</v>
      </c>
      <c r="H124" s="15" t="str">
        <f>VLOOKUP(C124,Entries!$A$2:$H$376,5,FALSE)</f>
        <v>Environment and Place</v>
      </c>
      <c r="I124" s="15" t="str">
        <f>VLOOKUP(C124,Entries!$A$2:$H$376,6,FALSE)</f>
        <v>mv</v>
      </c>
      <c r="J124" s="15">
        <f>VLOOKUP(C124,Entries!$A$2:$H$376,7,FALSE)</f>
        <v>55</v>
      </c>
      <c r="K124" s="18">
        <f>IF(LEFT(I124,1)="M",VLOOKUP(J124,GradingM!$A$2:$C$106,2,FALSE),IF(LEFT(I124,1)="F",VLOOKUP(J124,GradingF!$A$2:$C$101,2,FALSE)," "))</f>
        <v>0.86009999999999998</v>
      </c>
      <c r="L124" s="19">
        <f t="shared" si="6"/>
        <v>1.2324118055555555E-2</v>
      </c>
    </row>
    <row r="125" spans="2:12" x14ac:dyDescent="0.2">
      <c r="B125" s="17">
        <v>123</v>
      </c>
      <c r="C125" s="17">
        <v>157</v>
      </c>
      <c r="D125" s="16">
        <v>1.4513888888888889E-2</v>
      </c>
      <c r="E125" s="17" t="str">
        <f>VLOOKUP(C125,Entries!$A$2:$D$376,2,FALSE)</f>
        <v>Sue</v>
      </c>
      <c r="F125" s="17" t="str">
        <f>VLOOKUP(C125,Entries!$A$2:$D$376,3,FALSE)</f>
        <v>Heathfield</v>
      </c>
      <c r="G125" s="15" t="str">
        <f>VLOOKUP(C125,Entries!$A$2:$H$376,4,FALSE)</f>
        <v>County</v>
      </c>
      <c r="H125" s="15" t="str">
        <f>VLOOKUP(C125,Entries!$A$2:$H$376,5,FALSE)</f>
        <v>Fire &amp; Rescue</v>
      </c>
      <c r="I125" s="15" t="str">
        <f>VLOOKUP(C125,Entries!$A$2:$H$376,6,FALSE)</f>
        <v>fv</v>
      </c>
      <c r="J125" s="15">
        <f>VLOOKUP(C125,Entries!$A$2:$H$376,7,FALSE)</f>
        <v>60</v>
      </c>
      <c r="K125" s="18">
        <f>IF(LEFT(I125,1)="M",VLOOKUP(J125,GradingM!$A$2:$C$106,2,FALSE),IF(LEFT(I125,1)="F",VLOOKUP(J125,GradingF!$A$2:$C$101,2,FALSE)," "))</f>
        <v>0.79320000000000002</v>
      </c>
      <c r="L125" s="19">
        <f t="shared" si="6"/>
        <v>1.1512416666666667E-2</v>
      </c>
    </row>
    <row r="126" spans="2:12" x14ac:dyDescent="0.2">
      <c r="B126" s="17">
        <v>124</v>
      </c>
      <c r="C126" s="17">
        <v>168</v>
      </c>
      <c r="D126" s="16">
        <v>1.4525462962962964E-2</v>
      </c>
      <c r="E126" s="17" t="str">
        <f>VLOOKUP(C126,Entries!$A$2:$D$376,2,FALSE)</f>
        <v>Sunil</v>
      </c>
      <c r="F126" s="17" t="str">
        <f>VLOOKUP(C126,Entries!$A$2:$D$376,3,FALSE)</f>
        <v>Nair</v>
      </c>
      <c r="G126" s="15" t="str">
        <f>VLOOKUP(C126,Entries!$A$2:$H$376,4,FALSE)</f>
        <v>guest</v>
      </c>
      <c r="H126" s="15" t="str">
        <f>VLOOKUP(C126,Entries!$A$2:$H$376,5,FALSE)</f>
        <v>Ox Uni IT</v>
      </c>
      <c r="I126" s="15" t="str">
        <f>VLOOKUP(C126,Entries!$A$2:$H$376,6,FALSE)</f>
        <v>mv</v>
      </c>
      <c r="J126" s="15">
        <f>VLOOKUP(C126,Entries!$A$2:$H$376,7,FALSE)</f>
        <v>45</v>
      </c>
      <c r="K126" s="18">
        <f>IF(LEFT(I126,1)="M",VLOOKUP(J126,GradingM!$A$2:$C$106,2,FALSE),IF(LEFT(I126,1)="F",VLOOKUP(J126,GradingF!$A$2:$C$101,2,FALSE)," "))</f>
        <v>0.93159999999999998</v>
      </c>
      <c r="L126" s="19">
        <f t="shared" si="6"/>
        <v>1.3531921296296297E-2</v>
      </c>
    </row>
    <row r="127" spans="2:12" x14ac:dyDescent="0.2">
      <c r="B127" s="17">
        <v>125</v>
      </c>
      <c r="C127" s="17">
        <v>21</v>
      </c>
      <c r="D127" s="16">
        <v>1.4537037037037038E-2</v>
      </c>
      <c r="E127" s="17" t="str">
        <f>VLOOKUP(C127,Entries!$A$2:$D$376,2,FALSE)</f>
        <v>Viola</v>
      </c>
      <c r="F127" s="17" t="str">
        <f>VLOOKUP(C127,Entries!$A$2:$D$376,3,FALSE)</f>
        <v>Giagnoni</v>
      </c>
      <c r="G127" s="15" t="str">
        <f>VLOOKUP(C127,Entries!$A$2:$H$376,4,FALSE)</f>
        <v>Guest</v>
      </c>
      <c r="H127" s="15" t="str">
        <f>VLOOKUP(C127,Entries!$A$2:$H$376,5,FALSE)</f>
        <v>EF Oxford</v>
      </c>
      <c r="I127" s="15" t="str">
        <f>VLOOKUP(C127,Entries!$A$2:$H$376,6,FALSE)</f>
        <v>f</v>
      </c>
      <c r="J127" s="15">
        <f>VLOOKUP(C127,Entries!$A$2:$H$376,7,FALSE)</f>
        <v>17</v>
      </c>
      <c r="K127" s="18">
        <f>IF(LEFT(I127,1)="M",VLOOKUP(J127,GradingM!$A$2:$C$106,2,FALSE),IF(LEFT(I127,1)="F",VLOOKUP(J127,GradingF!$A$2:$C$101,2,FALSE)," "))</f>
        <v>1</v>
      </c>
      <c r="L127" s="19">
        <f t="shared" si="6"/>
        <v>1.4537037037037038E-2</v>
      </c>
    </row>
    <row r="128" spans="2:12" x14ac:dyDescent="0.2">
      <c r="B128" s="17">
        <v>126</v>
      </c>
      <c r="C128" s="17">
        <v>77</v>
      </c>
      <c r="D128" s="16">
        <v>1.4537037037037038E-2</v>
      </c>
      <c r="E128" s="17" t="str">
        <f>VLOOKUP(C128,Entries!$A$2:$D$376,2,FALSE)</f>
        <v>Phil</v>
      </c>
      <c r="F128" s="17" t="str">
        <f>VLOOKUP(C128,Entries!$A$2:$D$376,3,FALSE)</f>
        <v>Kimber</v>
      </c>
      <c r="G128" s="15" t="str">
        <f>VLOOKUP(C128,Entries!$A$2:$H$376,4,FALSE)</f>
        <v>Guest</v>
      </c>
      <c r="H128" s="15" t="str">
        <f>VLOOKUP(C128,Entries!$A$2:$H$376,5,FALSE)</f>
        <v>Headington Road Runners</v>
      </c>
      <c r="I128" s="15" t="str">
        <f>VLOOKUP(C128,Entries!$A$2:$H$376,6,FALSE)</f>
        <v>mv</v>
      </c>
      <c r="J128" s="15">
        <f>VLOOKUP(C128,Entries!$A$2:$H$376,7,FALSE)</f>
        <v>78</v>
      </c>
      <c r="K128" s="18">
        <f>IF(LEFT(I128,1)="M",VLOOKUP(J128,GradingM!$A$2:$C$106,2,FALSE),IF(LEFT(I128,1)="F",VLOOKUP(J128,GradingF!$A$2:$C$101,2,FALSE)," "))</f>
        <v>0.67749999999999999</v>
      </c>
      <c r="L128" s="19">
        <f t="shared" si="6"/>
        <v>9.8488425925925931E-3</v>
      </c>
    </row>
    <row r="129" spans="2:12" x14ac:dyDescent="0.2">
      <c r="B129" s="17">
        <v>127</v>
      </c>
      <c r="C129" s="17">
        <v>102</v>
      </c>
      <c r="D129" s="16">
        <v>1.4675925925925926E-2</v>
      </c>
      <c r="E129" s="17" t="str">
        <f>VLOOKUP(C129,Entries!$A$2:$D$376,2,FALSE)</f>
        <v>Emma</v>
      </c>
      <c r="F129" s="17" t="str">
        <f>VLOOKUP(C129,Entries!$A$2:$D$376,3,FALSE)</f>
        <v>Collins</v>
      </c>
      <c r="G129" s="15" t="str">
        <f>VLOOKUP(C129,Entries!$A$2:$H$376,4,FALSE)</f>
        <v>City</v>
      </c>
      <c r="H129" s="15" t="str">
        <f>VLOOKUP(C129,Entries!$A$2:$H$376,5,FALSE)</f>
        <v>Physical Activity Team</v>
      </c>
      <c r="I129" s="15" t="str">
        <f>VLOOKUP(C129,Entries!$A$2:$H$376,6,FALSE)</f>
        <v>fv</v>
      </c>
      <c r="J129" s="15">
        <f>VLOOKUP(C129,Entries!$A$2:$H$376,7,FALSE)</f>
        <v>37</v>
      </c>
      <c r="K129" s="18">
        <f>IF(LEFT(I129,1)="M",VLOOKUP(J129,GradingM!$A$2:$C$106,2,FALSE),IF(LEFT(I129,1)="F",VLOOKUP(J129,GradingF!$A$2:$C$101,2,FALSE)," "))</f>
        <v>0.9798</v>
      </c>
      <c r="L129" s="19">
        <f t="shared" si="6"/>
        <v>1.4379472222222222E-2</v>
      </c>
    </row>
    <row r="130" spans="2:12" x14ac:dyDescent="0.2">
      <c r="B130" s="17">
        <v>128</v>
      </c>
      <c r="C130" s="17">
        <v>94</v>
      </c>
      <c r="D130" s="16">
        <v>1.4687499999999999E-2</v>
      </c>
      <c r="E130" s="17" t="str">
        <f>VLOOKUP(C130,Entries!$A$2:$D$376,2,FALSE)</f>
        <v>Paul</v>
      </c>
      <c r="F130" s="17" t="str">
        <f>VLOOKUP(C130,Entries!$A$2:$D$376,3,FALSE)</f>
        <v>Backman</v>
      </c>
      <c r="G130" s="15" t="str">
        <f>VLOOKUP(C130,Entries!$A$2:$H$376,4,FALSE)</f>
        <v>City</v>
      </c>
      <c r="H130" s="15" t="str">
        <f>VLOOKUP(C130,Entries!$A$2:$H$376,5,FALSE)</f>
        <v>Physical Activity Team</v>
      </c>
      <c r="I130" s="15" t="str">
        <f>VLOOKUP(C130,Entries!$A$2:$H$376,6,FALSE)</f>
        <v>m</v>
      </c>
      <c r="J130" s="15">
        <f>VLOOKUP(C130,Entries!$A$2:$H$376,7,FALSE)</f>
        <v>37</v>
      </c>
      <c r="K130" s="18">
        <f>IF(LEFT(I130,1)="M",VLOOKUP(J130,GradingM!$A$2:$C$106,2,FALSE),IF(LEFT(I130,1)="F",VLOOKUP(J130,GradingF!$A$2:$C$101,2,FALSE)," "))</f>
        <v>0.98660000000000003</v>
      </c>
      <c r="L130" s="19">
        <f t="shared" si="6"/>
        <v>1.44906875E-2</v>
      </c>
    </row>
    <row r="131" spans="2:12" x14ac:dyDescent="0.2">
      <c r="B131" s="17">
        <v>129</v>
      </c>
      <c r="C131" s="17">
        <v>71</v>
      </c>
      <c r="D131" s="16">
        <v>1.4722222222222222E-2</v>
      </c>
      <c r="E131" s="17" t="str">
        <f>VLOOKUP(C131,Entries!$A$2:$D$376,2,FALSE)</f>
        <v>Katherine</v>
      </c>
      <c r="F131" s="17" t="str">
        <f>VLOOKUP(C131,Entries!$A$2:$D$376,3,FALSE)</f>
        <v>Coney</v>
      </c>
      <c r="G131" s="15" t="str">
        <f>VLOOKUP(C131,Entries!$A$2:$H$376,4,FALSE)</f>
        <v>County</v>
      </c>
      <c r="H131" s="15" t="str">
        <f>VLOOKUP(C131,Entries!$A$2:$H$376,5,FALSE)</f>
        <v>Planning</v>
      </c>
      <c r="I131" s="15" t="str">
        <f>VLOOKUP(C131,Entries!$A$2:$H$376,6,FALSE)</f>
        <v>fv</v>
      </c>
      <c r="J131" s="15">
        <f>VLOOKUP(C131,Entries!$A$2:$H$376,7,FALSE)</f>
        <v>43</v>
      </c>
      <c r="K131" s="18">
        <f>IF(LEFT(I131,1)="M",VLOOKUP(J131,GradingM!$A$2:$C$106,2,FALSE),IF(LEFT(I131,1)="F",VLOOKUP(J131,GradingF!$A$2:$C$101,2,FALSE)," "))</f>
        <v>0.93300000000000005</v>
      </c>
      <c r="L131" s="19">
        <f t="shared" si="6"/>
        <v>1.3735833333333334E-2</v>
      </c>
    </row>
    <row r="132" spans="2:12" x14ac:dyDescent="0.2">
      <c r="B132" s="17">
        <v>130</v>
      </c>
      <c r="C132" s="17">
        <v>140</v>
      </c>
      <c r="D132" s="16">
        <v>1.4745370370370372E-2</v>
      </c>
      <c r="E132" s="17" t="str">
        <f>VLOOKUP(C132,Entries!$A$2:$D$376,2,FALSE)</f>
        <v>Lorna</v>
      </c>
      <c r="F132" s="17" t="str">
        <f>VLOOKUP(C132,Entries!$A$2:$D$376,3,FALSE)</f>
        <v>Baxter</v>
      </c>
      <c r="G132" s="15" t="str">
        <f>VLOOKUP(C132,Entries!$A$2:$H$376,4,FALSE)</f>
        <v>County</v>
      </c>
      <c r="H132" s="15" t="str">
        <f>VLOOKUP(C132,Entries!$A$2:$H$376,5,FALSE)</f>
        <v>Chief Execs</v>
      </c>
      <c r="I132" s="15" t="str">
        <f>VLOOKUP(C132,Entries!$A$2:$H$376,6,FALSE)</f>
        <v>fv</v>
      </c>
      <c r="J132" s="15">
        <f>VLOOKUP(C132,Entries!$A$2:$H$376,7,FALSE)</f>
        <v>55</v>
      </c>
      <c r="K132" s="18">
        <f>IF(LEFT(I132,1)="M",VLOOKUP(J132,GradingM!$A$2:$C$106,2,FALSE),IF(LEFT(I132,1)="F",VLOOKUP(J132,GradingF!$A$2:$C$101,2,FALSE)," "))</f>
        <v>0.83620000000000005</v>
      </c>
      <c r="L132" s="19">
        <f t="shared" si="6"/>
        <v>1.2330078703703706E-2</v>
      </c>
    </row>
    <row r="133" spans="2:12" x14ac:dyDescent="0.2">
      <c r="B133" s="17">
        <v>131</v>
      </c>
      <c r="C133" s="17">
        <v>81</v>
      </c>
      <c r="D133" s="16">
        <v>1.4837962962962963E-2</v>
      </c>
      <c r="E133" s="17" t="str">
        <f>VLOOKUP(C133,Entries!$A$2:$D$376,2,FALSE)</f>
        <v>Sara</v>
      </c>
      <c r="F133" s="17" t="str">
        <f>VLOOKUP(C133,Entries!$A$2:$D$376,3,FALSE)</f>
        <v>Malyon</v>
      </c>
      <c r="G133" s="15" t="str">
        <f>VLOOKUP(C133,Entries!$A$2:$H$376,4,FALSE)</f>
        <v>City</v>
      </c>
      <c r="H133" s="15" t="str">
        <f>VLOOKUP(C133,Entries!$A$2:$H$376,5,FALSE)</f>
        <v>Environmental Health</v>
      </c>
      <c r="I133" s="15" t="str">
        <f>VLOOKUP(C133,Entries!$A$2:$H$376,6,FALSE)</f>
        <v>fv</v>
      </c>
      <c r="J133" s="15">
        <f>VLOOKUP(C133,Entries!$A$2:$H$376,7,FALSE)</f>
        <v>38</v>
      </c>
      <c r="K133" s="18">
        <f>IF(LEFT(I133,1)="M",VLOOKUP(J133,GradingM!$A$2:$C$106,2,FALSE),IF(LEFT(I133,1)="F",VLOOKUP(J133,GradingF!$A$2:$C$101,2,FALSE)," "))</f>
        <v>0.97209999999999996</v>
      </c>
      <c r="L133" s="19">
        <f t="shared" ref="L133:L164" si="7">IF(ISNUMBER(D133*K133),D133*K133," ")</f>
        <v>1.4423983796296296E-2</v>
      </c>
    </row>
    <row r="134" spans="2:12" x14ac:dyDescent="0.2">
      <c r="B134" s="17">
        <v>132</v>
      </c>
      <c r="C134" s="17">
        <v>33</v>
      </c>
      <c r="D134" s="16">
        <v>1.5046296296296295E-2</v>
      </c>
      <c r="E134" s="17" t="str">
        <f>VLOOKUP(C134,Entries!$A$2:$D$376,2,FALSE)</f>
        <v>Sarah</v>
      </c>
      <c r="F134" s="17" t="str">
        <f>VLOOKUP(C134,Entries!$A$2:$D$376,3,FALSE)</f>
        <v>Knight</v>
      </c>
      <c r="G134" s="15" t="str">
        <f>VLOOKUP(C134,Entries!$A$2:$H$376,4,FALSE)</f>
        <v>City</v>
      </c>
      <c r="H134" s="15" t="str">
        <f>VLOOKUP(C134,Entries!$A$2:$H$376,5,FALSE)</f>
        <v>OX Place</v>
      </c>
      <c r="I134" s="15" t="str">
        <f>VLOOKUP(C134,Entries!$A$2:$H$376,6,FALSE)</f>
        <v>fv</v>
      </c>
      <c r="J134" s="15">
        <f>VLOOKUP(C134,Entries!$A$2:$H$376,7,FALSE)</f>
        <v>45</v>
      </c>
      <c r="K134" s="18">
        <f>IF(LEFT(I134,1)="M",VLOOKUP(J134,GradingM!$A$2:$C$106,2,FALSE),IF(LEFT(I134,1)="F",VLOOKUP(J134,GradingF!$A$2:$C$101,2,FALSE)," "))</f>
        <v>0.91720000000000002</v>
      </c>
      <c r="L134" s="19">
        <f t="shared" si="7"/>
        <v>1.3800462962962962E-2</v>
      </c>
    </row>
    <row r="135" spans="2:12" x14ac:dyDescent="0.2">
      <c r="B135" s="17">
        <v>133</v>
      </c>
      <c r="C135" s="17">
        <v>54</v>
      </c>
      <c r="D135" s="16">
        <v>1.5057870370370369E-2</v>
      </c>
      <c r="E135" s="17" t="str">
        <f>VLOOKUP(C135,Entries!$A$2:$D$376,2,FALSE)</f>
        <v>Paul</v>
      </c>
      <c r="F135" s="17" t="str">
        <f>VLOOKUP(C135,Entries!$A$2:$D$376,3,FALSE)</f>
        <v>Stachura</v>
      </c>
      <c r="G135" s="15" t="str">
        <f>VLOOKUP(C135,Entries!$A$2:$H$376,4,FALSE)</f>
        <v>City</v>
      </c>
      <c r="H135" s="15" t="str">
        <f>VLOOKUP(C135,Entries!$A$2:$H$376,5,FALSE)</f>
        <v>OX Place</v>
      </c>
      <c r="I135" s="15" t="str">
        <f>VLOOKUP(C135,Entries!$A$2:$H$376,6,FALSE)</f>
        <v>mv</v>
      </c>
      <c r="J135" s="15">
        <f>VLOOKUP(C135,Entries!$A$2:$H$376,7,FALSE)</f>
        <v>48</v>
      </c>
      <c r="K135" s="18">
        <f>IF(LEFT(I135,1)="M",VLOOKUP(J135,GradingM!$A$2:$C$106,2,FALSE),IF(LEFT(I135,1)="F",VLOOKUP(J135,GradingF!$A$2:$C$101,2,FALSE)," "))</f>
        <v>0.91049999999999998</v>
      </c>
      <c r="L135" s="19">
        <f t="shared" si="7"/>
        <v>1.371019097222222E-2</v>
      </c>
    </row>
    <row r="136" spans="2:12" x14ac:dyDescent="0.2">
      <c r="B136" s="17">
        <v>134</v>
      </c>
      <c r="C136" s="17">
        <v>64</v>
      </c>
      <c r="D136" s="16">
        <v>1.5185185185185185E-2</v>
      </c>
      <c r="E136" s="17" t="str">
        <f>VLOOKUP(C136,Entries!$A$2:$D$376,2,FALSE)</f>
        <v>Jackie</v>
      </c>
      <c r="F136" s="17" t="str">
        <f>VLOOKUP(C136,Entries!$A$2:$D$376,3,FALSE)</f>
        <v>Williams</v>
      </c>
      <c r="G136" s="15" t="str">
        <f>VLOOKUP(C136,Entries!$A$2:$H$376,4,FALSE)</f>
        <v>City</v>
      </c>
      <c r="H136" s="15" t="str">
        <f>VLOOKUP(C136,Entries!$A$2:$H$376,5,FALSE)</f>
        <v>Vegan Runners</v>
      </c>
      <c r="I136" s="15" t="str">
        <f>VLOOKUP(C136,Entries!$A$2:$H$376,6,FALSE)</f>
        <v>fv</v>
      </c>
      <c r="J136" s="15">
        <f>VLOOKUP(C136,Entries!$A$2:$H$376,7,FALSE)</f>
        <v>47</v>
      </c>
      <c r="K136" s="18">
        <f>IF(LEFT(I136,1)="M",VLOOKUP(J136,GradingM!$A$2:$C$106,2,FALSE),IF(LEFT(I136,1)="F",VLOOKUP(J136,GradingF!$A$2:$C$101,2,FALSE)," "))</f>
        <v>0.9012</v>
      </c>
      <c r="L136" s="19">
        <f t="shared" si="7"/>
        <v>1.3684888888888889E-2</v>
      </c>
    </row>
    <row r="137" spans="2:12" x14ac:dyDescent="0.2">
      <c r="B137" s="17">
        <v>135</v>
      </c>
      <c r="C137" s="17">
        <v>200</v>
      </c>
      <c r="D137" s="16">
        <v>1.5289351851851851E-2</v>
      </c>
      <c r="E137" s="17" t="str">
        <f>VLOOKUP(C137,Entries!$A$2:$D$376,2,FALSE)</f>
        <v xml:space="preserve">Helen </v>
      </c>
      <c r="F137" s="17" t="str">
        <f>VLOOKUP(C137,Entries!$A$2:$D$376,3,FALSE)</f>
        <v>Burton</v>
      </c>
      <c r="G137" s="15" t="str">
        <f>VLOOKUP(C137,Entries!$A$2:$H$376,4,FALSE)</f>
        <v>Guest</v>
      </c>
      <c r="H137" s="15" t="str">
        <f>VLOOKUP(C137,Entries!$A$2:$H$376,5,FALSE)</f>
        <v>Cherwell Runners</v>
      </c>
      <c r="I137" s="15" t="str">
        <f>VLOOKUP(C137,Entries!$A$2:$H$376,6,FALSE)</f>
        <v>fv</v>
      </c>
      <c r="J137" s="15">
        <f>VLOOKUP(C137,Entries!$A$2:$H$376,7,FALSE)</f>
        <v>43</v>
      </c>
      <c r="K137" s="18">
        <f>IF(LEFT(I137,1)="M",VLOOKUP(J137,GradingM!$A$2:$C$106,2,FALSE),IF(LEFT(I137,1)="F",VLOOKUP(J137,GradingF!$A$2:$C$101,2,FALSE)," "))</f>
        <v>0.93300000000000005</v>
      </c>
      <c r="L137" s="19">
        <f t="shared" si="7"/>
        <v>1.4264965277777777E-2</v>
      </c>
    </row>
    <row r="138" spans="2:12" x14ac:dyDescent="0.2">
      <c r="B138" s="17">
        <v>136</v>
      </c>
      <c r="C138" s="17">
        <v>151</v>
      </c>
      <c r="D138" s="16">
        <v>1.5428240740740741E-2</v>
      </c>
      <c r="E138" s="17" t="str">
        <f>VLOOKUP(C138,Entries!$A$2:$D$376,2,FALSE)</f>
        <v>Dave</v>
      </c>
      <c r="F138" s="17" t="str">
        <f>VLOOKUP(C138,Entries!$A$2:$D$376,3,FALSE)</f>
        <v>Garvey</v>
      </c>
      <c r="G138" s="15" t="str">
        <f>VLOOKUP(C138,Entries!$A$2:$H$376,4,FALSE)</f>
        <v>guest</v>
      </c>
      <c r="H138" s="15">
        <f>VLOOKUP(C138,Entries!$A$2:$H$376,5,FALSE)</f>
        <v>0</v>
      </c>
      <c r="I138" s="15" t="str">
        <f>VLOOKUP(C138,Entries!$A$2:$H$376,6,FALSE)</f>
        <v>m</v>
      </c>
      <c r="J138" s="15">
        <f>VLOOKUP(C138,Entries!$A$2:$H$376,7,FALSE)</f>
        <v>36</v>
      </c>
      <c r="K138" s="18">
        <f>IF(LEFT(I138,1)="M",VLOOKUP(J138,GradingM!$A$2:$C$106,2,FALSE),IF(LEFT(I138,1)="F",VLOOKUP(J138,GradingF!$A$2:$C$101,2,FALSE)," "))</f>
        <v>0.99339999999999995</v>
      </c>
      <c r="L138" s="19">
        <f t="shared" si="7"/>
        <v>1.5326414351851851E-2</v>
      </c>
    </row>
    <row r="139" spans="2:12" x14ac:dyDescent="0.2">
      <c r="B139" s="17">
        <v>137</v>
      </c>
      <c r="C139" s="17">
        <v>180</v>
      </c>
      <c r="D139" s="16">
        <v>1.5439814814814816E-2</v>
      </c>
      <c r="E139" s="17" t="str">
        <f>VLOOKUP(C139,Entries!$A$2:$D$376,2,FALSE)</f>
        <v>Andy</v>
      </c>
      <c r="F139" s="17" t="str">
        <f>VLOOKUP(C139,Entries!$A$2:$D$376,3,FALSE)</f>
        <v>Weinkove</v>
      </c>
      <c r="G139" s="15" t="str">
        <f>VLOOKUP(C139,Entries!$A$2:$H$376,4,FALSE)</f>
        <v>guest</v>
      </c>
      <c r="H139" s="15" t="str">
        <f>VLOOKUP(C139,Entries!$A$2:$H$376,5,FALSE)</f>
        <v>GoodGym</v>
      </c>
      <c r="I139" s="15" t="str">
        <f>VLOOKUP(C139,Entries!$A$2:$H$376,6,FALSE)</f>
        <v>mv</v>
      </c>
      <c r="J139" s="15">
        <f>VLOOKUP(C139,Entries!$A$2:$H$376,7,FALSE)</f>
        <v>44</v>
      </c>
      <c r="K139" s="18">
        <f>IF(LEFT(I139,1)="M",VLOOKUP(J139,GradingM!$A$2:$C$106,2,FALSE),IF(LEFT(I139,1)="F",VLOOKUP(J139,GradingF!$A$2:$C$101,2,FALSE)," "))</f>
        <v>0.9385</v>
      </c>
      <c r="L139" s="19">
        <f t="shared" si="7"/>
        <v>1.4490266203703705E-2</v>
      </c>
    </row>
    <row r="140" spans="2:12" x14ac:dyDescent="0.2">
      <c r="B140" s="17">
        <v>138</v>
      </c>
      <c r="C140" s="17">
        <v>125</v>
      </c>
      <c r="D140" s="16">
        <v>1.5462962962962963E-2</v>
      </c>
      <c r="E140" s="17" t="str">
        <f>VLOOKUP(C140,Entries!$A$2:$D$376,2,FALSE)</f>
        <v>Ben</v>
      </c>
      <c r="F140" s="17" t="str">
        <f>VLOOKUP(C140,Entries!$A$2:$D$376,3,FALSE)</f>
        <v>Rout</v>
      </c>
      <c r="G140" s="15" t="str">
        <f>VLOOKUP(C140,Entries!$A$2:$H$376,4,FALSE)</f>
        <v>Guest</v>
      </c>
      <c r="H140" s="15" t="str">
        <f>VLOOKUP(C140,Entries!$A$2:$H$376,5,FALSE)</f>
        <v>Oxford University Press</v>
      </c>
      <c r="I140" s="15" t="str">
        <f>VLOOKUP(C140,Entries!$A$2:$H$376,6,FALSE)</f>
        <v>m</v>
      </c>
      <c r="J140" s="15">
        <f>VLOOKUP(C140,Entries!$A$2:$H$376,7,FALSE)</f>
        <v>28</v>
      </c>
      <c r="K140" s="18">
        <f>IF(LEFT(I140,1)="M",VLOOKUP(J140,GradingM!$A$2:$C$106,2,FALSE),IF(LEFT(I140,1)="F",VLOOKUP(J140,GradingF!$A$2:$C$101,2,FALSE)," "))</f>
        <v>1</v>
      </c>
      <c r="L140" s="19">
        <f t="shared" si="7"/>
        <v>1.5462962962962963E-2</v>
      </c>
    </row>
    <row r="141" spans="2:12" x14ac:dyDescent="0.2">
      <c r="B141" s="17">
        <v>139</v>
      </c>
      <c r="C141" s="17">
        <v>141</v>
      </c>
      <c r="D141" s="16">
        <v>1.5474537037037038E-2</v>
      </c>
      <c r="E141" s="17" t="str">
        <f>VLOOKUP(C141,Entries!$A$2:$D$376,2,FALSE)</f>
        <v>Emma</v>
      </c>
      <c r="F141" s="17" t="str">
        <f>VLOOKUP(C141,Entries!$A$2:$D$376,3,FALSE)</f>
        <v>Baxter</v>
      </c>
      <c r="G141" s="15" t="str">
        <f>VLOOKUP(C141,Entries!$A$2:$H$376,4,FALSE)</f>
        <v>guest</v>
      </c>
      <c r="H141" s="15" t="str">
        <f>VLOOKUP(C141,Entries!$A$2:$H$376,5,FALSE)</f>
        <v>Oxford University Press</v>
      </c>
      <c r="I141" s="15" t="str">
        <f>VLOOKUP(C141,Entries!$A$2:$H$376,6,FALSE)</f>
        <v>fv</v>
      </c>
      <c r="J141" s="15">
        <f>VLOOKUP(C141,Entries!$A$2:$H$376,7,FALSE)</f>
        <v>50</v>
      </c>
      <c r="K141" s="18">
        <f>IF(LEFT(I141,1)="M",VLOOKUP(J141,GradingM!$A$2:$C$106,2,FALSE),IF(LEFT(I141,1)="F",VLOOKUP(J141,GradingF!$A$2:$C$101,2,FALSE)," "))</f>
        <v>0.87719999999999998</v>
      </c>
      <c r="L141" s="19">
        <f t="shared" si="7"/>
        <v>1.3574263888888889E-2</v>
      </c>
    </row>
    <row r="142" spans="2:12" x14ac:dyDescent="0.2">
      <c r="B142" s="17">
        <v>140</v>
      </c>
      <c r="C142" s="17">
        <v>45</v>
      </c>
      <c r="D142" s="16">
        <v>1.5532407407407406E-2</v>
      </c>
      <c r="E142" s="17" t="str">
        <f>VLOOKUP(C142,Entries!$A$2:$D$376,2,FALSE)</f>
        <v xml:space="preserve">Graham </v>
      </c>
      <c r="F142" s="17" t="str">
        <f>VLOOKUP(C142,Entries!$A$2:$D$376,3,FALSE)</f>
        <v>Norris</v>
      </c>
      <c r="G142" s="15" t="str">
        <f>VLOOKUP(C142,Entries!$A$2:$H$376,4,FALSE)</f>
        <v>Guest</v>
      </c>
      <c r="H142" s="15" t="str">
        <f>VLOOKUP(C142,Entries!$A$2:$H$376,5,FALSE)</f>
        <v>Headington Road Runners</v>
      </c>
      <c r="I142" s="15" t="str">
        <f>VLOOKUP(C142,Entries!$A$2:$H$376,6,FALSE)</f>
        <v>mv</v>
      </c>
      <c r="J142" s="15">
        <f>VLOOKUP(C142,Entries!$A$2:$H$376,7,FALSE)</f>
        <v>75</v>
      </c>
      <c r="K142" s="18">
        <f>IF(LEFT(I142,1)="M",VLOOKUP(J142,GradingM!$A$2:$C$106,2,FALSE),IF(LEFT(I142,1)="F",VLOOKUP(J142,GradingF!$A$2:$C$101,2,FALSE)," "))</f>
        <v>0.70150000000000001</v>
      </c>
      <c r="L142" s="19">
        <f t="shared" si="7"/>
        <v>1.0895983796296296E-2</v>
      </c>
    </row>
    <row r="143" spans="2:12" x14ac:dyDescent="0.2">
      <c r="B143" s="17">
        <v>141</v>
      </c>
      <c r="C143" s="17">
        <v>119</v>
      </c>
      <c r="D143" s="16">
        <v>1.5636574074074074E-2</v>
      </c>
      <c r="E143" s="17" t="str">
        <f>VLOOKUP(C143,Entries!$A$2:$D$376,2,FALSE)</f>
        <v>Gerti</v>
      </c>
      <c r="F143" s="17" t="str">
        <f>VLOOKUP(C143,Entries!$A$2:$D$376,3,FALSE)</f>
        <v>Pakot</v>
      </c>
      <c r="G143" s="15" t="str">
        <f>VLOOKUP(C143,Entries!$A$2:$H$376,4,FALSE)</f>
        <v>City</v>
      </c>
      <c r="H143" s="15" t="str">
        <f>VLOOKUP(C143,Entries!$A$2:$H$376,5,FALSE)</f>
        <v>Physical Activity Team</v>
      </c>
      <c r="I143" s="15" t="str">
        <f>VLOOKUP(C143,Entries!$A$2:$H$376,6,FALSE)</f>
        <v>fv</v>
      </c>
      <c r="J143" s="15">
        <f>VLOOKUP(C143,Entries!$A$2:$H$376,7,FALSE)</f>
        <v>24</v>
      </c>
      <c r="K143" s="18">
        <f>IF(LEFT(I143,1)="M",VLOOKUP(J143,GradingM!$A$2:$C$106,2,FALSE),IF(LEFT(I143,1)="F",VLOOKUP(J143,GradingF!$A$2:$C$101,2,FALSE)," "))</f>
        <v>1</v>
      </c>
      <c r="L143" s="19">
        <f t="shared" si="7"/>
        <v>1.5636574074074074E-2</v>
      </c>
    </row>
    <row r="144" spans="2:12" x14ac:dyDescent="0.2">
      <c r="B144" s="17">
        <v>142</v>
      </c>
      <c r="C144" s="17">
        <v>3</v>
      </c>
      <c r="D144" s="16">
        <v>1.5671296296296298E-2</v>
      </c>
      <c r="E144" s="17" t="str">
        <f>VLOOKUP(C144,Entries!$A$2:$D$376,2,FALSE)</f>
        <v>Lyndsey</v>
      </c>
      <c r="F144" s="17" t="str">
        <f>VLOOKUP(C144,Entries!$A$2:$D$376,3,FALSE)</f>
        <v>Bayly</v>
      </c>
      <c r="G144" s="15" t="str">
        <f>VLOOKUP(C144,Entries!$A$2:$H$376,4,FALSE)</f>
        <v>City</v>
      </c>
      <c r="H144" s="15" t="str">
        <f>VLOOKUP(C144,Entries!$A$2:$H$376,5,FALSE)</f>
        <v>Planning Policy</v>
      </c>
      <c r="I144" s="15" t="str">
        <f>VLOOKUP(C144,Entries!$A$2:$H$376,6,FALSE)</f>
        <v>fv</v>
      </c>
      <c r="J144" s="15">
        <f>VLOOKUP(C144,Entries!$A$2:$H$376,7,FALSE)</f>
        <v>43</v>
      </c>
      <c r="K144" s="18">
        <f>IF(LEFT(I144,1)="M",VLOOKUP(J144,GradingM!$A$2:$C$106,2,FALSE),IF(LEFT(I144,1)="F",VLOOKUP(J144,GradingF!$A$2:$C$101,2,FALSE)," "))</f>
        <v>0.93300000000000005</v>
      </c>
      <c r="L144" s="19">
        <f t="shared" si="7"/>
        <v>1.4621319444444447E-2</v>
      </c>
    </row>
    <row r="145" spans="2:12" x14ac:dyDescent="0.2">
      <c r="B145" s="17">
        <v>143</v>
      </c>
      <c r="C145" s="17">
        <v>9</v>
      </c>
      <c r="D145" s="16">
        <v>1.5682870370370371E-2</v>
      </c>
      <c r="E145" s="17" t="str">
        <f>VLOOKUP(C145,Entries!$A$2:$D$376,2,FALSE)</f>
        <v>Chris</v>
      </c>
      <c r="F145" s="17" t="str">
        <f>VLOOKUP(C145,Entries!$A$2:$D$376,3,FALSE)</f>
        <v>Cameron</v>
      </c>
      <c r="G145" s="15" t="str">
        <f>VLOOKUP(C145,Entries!$A$2:$H$376,4,FALSE)</f>
        <v>City</v>
      </c>
      <c r="H145" s="15" t="str">
        <f>VLOOKUP(C145,Entries!$A$2:$H$376,5,FALSE)</f>
        <v>Planning Policy</v>
      </c>
      <c r="I145" s="15" t="str">
        <f>VLOOKUP(C145,Entries!$A$2:$H$376,6,FALSE)</f>
        <v>mv</v>
      </c>
      <c r="J145" s="15">
        <f>VLOOKUP(C145,Entries!$A$2:$H$376,7,FALSE)</f>
        <v>41</v>
      </c>
      <c r="K145" s="18">
        <f>IF(LEFT(I145,1)="M",VLOOKUP(J145,GradingM!$A$2:$C$106,2,FALSE),IF(LEFT(I145,1)="F",VLOOKUP(J145,GradingF!$A$2:$C$101,2,FALSE)," "))</f>
        <v>0.95920000000000005</v>
      </c>
      <c r="L145" s="19">
        <f t="shared" si="7"/>
        <v>1.5043009259259261E-2</v>
      </c>
    </row>
    <row r="146" spans="2:12" x14ac:dyDescent="0.2">
      <c r="B146" s="17">
        <v>144</v>
      </c>
      <c r="C146" s="17">
        <v>122</v>
      </c>
      <c r="D146" s="16">
        <v>1.5706018518518518E-2</v>
      </c>
      <c r="E146" s="17" t="str">
        <f>VLOOKUP(C146,Entries!$A$2:$D$376,2,FALSE)</f>
        <v>Geraldine</v>
      </c>
      <c r="F146" s="17" t="str">
        <f>VLOOKUP(C146,Entries!$A$2:$D$376,3,FALSE)</f>
        <v>Pugh</v>
      </c>
      <c r="G146" s="15" t="str">
        <f>VLOOKUP(C146,Entries!$A$2:$H$376,4,FALSE)</f>
        <v>Guest</v>
      </c>
      <c r="H146" s="15" t="str">
        <f>VLOOKUP(C146,Entries!$A$2:$H$376,5,FALSE)</f>
        <v>Oxford University Press</v>
      </c>
      <c r="I146" s="15" t="str">
        <f>VLOOKUP(C146,Entries!$A$2:$H$376,6,FALSE)</f>
        <v>fv</v>
      </c>
      <c r="J146" s="15">
        <f>VLOOKUP(C146,Entries!$A$2:$H$376,7,FALSE)</f>
        <v>40</v>
      </c>
      <c r="K146" s="18">
        <f>IF(LEFT(I146,1)="M",VLOOKUP(J146,GradingM!$A$2:$C$106,2,FALSE),IF(LEFT(I146,1)="F",VLOOKUP(J146,GradingF!$A$2:$C$101,2,FALSE)," "))</f>
        <v>0.95650000000000002</v>
      </c>
      <c r="L146" s="19">
        <f t="shared" si="7"/>
        <v>1.5022806712962963E-2</v>
      </c>
    </row>
    <row r="147" spans="2:12" x14ac:dyDescent="0.2">
      <c r="B147" s="17">
        <v>145</v>
      </c>
      <c r="C147" s="17">
        <v>155</v>
      </c>
      <c r="D147" s="16">
        <v>1.577546296296296E-2</v>
      </c>
      <c r="E147" s="17" t="str">
        <f>VLOOKUP(C147,Entries!$A$2:$D$376,2,FALSE)</f>
        <v>Bethan</v>
      </c>
      <c r="F147" s="17" t="str">
        <f>VLOOKUP(C147,Entries!$A$2:$D$376,3,FALSE)</f>
        <v>Greenaway</v>
      </c>
      <c r="G147" s="15" t="str">
        <f>VLOOKUP(C147,Entries!$A$2:$H$376,4,FALSE)</f>
        <v>guest</v>
      </c>
      <c r="H147" s="15" t="str">
        <f>VLOOKUP(C147,Entries!$A$2:$H$376,5,FALSE)</f>
        <v>GoodGym</v>
      </c>
      <c r="I147" s="15" t="str">
        <f>VLOOKUP(C147,Entries!$A$2:$H$376,6,FALSE)</f>
        <v>fv</v>
      </c>
      <c r="J147" s="15">
        <f>VLOOKUP(C147,Entries!$A$2:$H$376,7,FALSE)</f>
        <v>41</v>
      </c>
      <c r="K147" s="18">
        <f>IF(LEFT(I147,1)="M",VLOOKUP(J147,GradingM!$A$2:$C$106,2,FALSE),IF(LEFT(I147,1)="F",VLOOKUP(J147,GradingF!$A$2:$C$101,2,FALSE)," "))</f>
        <v>0.94540000000000002</v>
      </c>
      <c r="L147" s="19">
        <f t="shared" si="7"/>
        <v>1.4914122685185183E-2</v>
      </c>
    </row>
    <row r="148" spans="2:12" x14ac:dyDescent="0.2">
      <c r="B148" s="17">
        <v>146</v>
      </c>
      <c r="C148" s="17">
        <v>154</v>
      </c>
      <c r="D148" s="16">
        <v>1.5787037037037037E-2</v>
      </c>
      <c r="E148" s="17" t="str">
        <f>VLOOKUP(C148,Entries!$A$2:$D$376,2,FALSE)</f>
        <v>Anwen</v>
      </c>
      <c r="F148" s="17" t="str">
        <f>VLOOKUP(C148,Entries!$A$2:$D$376,3,FALSE)</f>
        <v>Greenaway</v>
      </c>
      <c r="G148" s="15" t="str">
        <f>VLOOKUP(C148,Entries!$A$2:$H$376,4,FALSE)</f>
        <v>guest</v>
      </c>
      <c r="H148" s="15" t="str">
        <f>VLOOKUP(C148,Entries!$A$2:$H$376,5,FALSE)</f>
        <v>GoodGym</v>
      </c>
      <c r="I148" s="15" t="str">
        <f>VLOOKUP(C148,Entries!$A$2:$H$376,6,FALSE)</f>
        <v>fv</v>
      </c>
      <c r="J148" s="15">
        <f>VLOOKUP(C148,Entries!$A$2:$H$376,7,FALSE)</f>
        <v>44</v>
      </c>
      <c r="K148" s="18">
        <f>IF(LEFT(I148,1)="M",VLOOKUP(J148,GradingM!$A$2:$C$106,2,FALSE),IF(LEFT(I148,1)="F",VLOOKUP(J148,GradingF!$A$2:$C$101,2,FALSE)," "))</f>
        <v>0.92510000000000003</v>
      </c>
      <c r="L148" s="19">
        <f t="shared" si="7"/>
        <v>1.4604587962962963E-2</v>
      </c>
    </row>
    <row r="149" spans="2:12" x14ac:dyDescent="0.2">
      <c r="B149" s="17">
        <v>147</v>
      </c>
      <c r="C149" s="17">
        <v>89</v>
      </c>
      <c r="D149" s="16">
        <v>1.5983796296296295E-2</v>
      </c>
      <c r="E149" s="17" t="str">
        <f>VLOOKUP(C149,Entries!$A$2:$D$376,2,FALSE)</f>
        <v>Susan</v>
      </c>
      <c r="F149" s="17" t="str">
        <f>VLOOKUP(C149,Entries!$A$2:$D$376,3,FALSE)</f>
        <v>Vickery</v>
      </c>
      <c r="G149" s="15" t="str">
        <f>VLOOKUP(C149,Entries!$A$2:$H$376,4,FALSE)</f>
        <v>Guest</v>
      </c>
      <c r="H149" s="15" t="str">
        <f>VLOOKUP(C149,Entries!$A$2:$H$376,5,FALSE)</f>
        <v xml:space="preserve">St Hilda's </v>
      </c>
      <c r="I149" s="15" t="str">
        <f>VLOOKUP(C149,Entries!$A$2:$H$376,6,FALSE)</f>
        <v>f</v>
      </c>
      <c r="J149" s="15">
        <f>VLOOKUP(C149,Entries!$A$2:$H$376,7,FALSE)</f>
        <v>32</v>
      </c>
      <c r="K149" s="18">
        <f>IF(LEFT(I149,1)="M",VLOOKUP(J149,GradingM!$A$2:$C$106,2,FALSE),IF(LEFT(I149,1)="F",VLOOKUP(J149,GradingF!$A$2:$C$101,2,FALSE)," "))</f>
        <v>1</v>
      </c>
      <c r="L149" s="19">
        <f t="shared" si="7"/>
        <v>1.5983796296296295E-2</v>
      </c>
    </row>
    <row r="150" spans="2:12" x14ac:dyDescent="0.2">
      <c r="B150" s="17">
        <v>148</v>
      </c>
      <c r="C150" s="17">
        <v>176</v>
      </c>
      <c r="D150" s="16">
        <v>1.5995370370370372E-2</v>
      </c>
      <c r="E150" s="17" t="str">
        <f>VLOOKUP(C150,Entries!$A$2:$D$376,2,FALSE)</f>
        <v>Ketlin</v>
      </c>
      <c r="F150" s="17" t="str">
        <f>VLOOKUP(C150,Entries!$A$2:$D$376,3,FALSE)</f>
        <v>Stroo</v>
      </c>
      <c r="G150" s="15" t="str">
        <f>VLOOKUP(C150,Entries!$A$2:$H$376,4,FALSE)</f>
        <v>guest</v>
      </c>
      <c r="H150" s="15" t="str">
        <f>VLOOKUP(C150,Entries!$A$2:$H$376,5,FALSE)</f>
        <v>Ox Uni IT</v>
      </c>
      <c r="I150" s="15" t="str">
        <f>VLOOKUP(C150,Entries!$A$2:$H$376,6,FALSE)</f>
        <v>fv</v>
      </c>
      <c r="J150" s="15">
        <f>VLOOKUP(C150,Entries!$A$2:$H$376,7,FALSE)</f>
        <v>40</v>
      </c>
      <c r="K150" s="18">
        <f>IF(LEFT(I150,1)="M",VLOOKUP(J150,GradingM!$A$2:$C$106,2,FALSE),IF(LEFT(I150,1)="F",VLOOKUP(J150,GradingF!$A$2:$C$101,2,FALSE)," "))</f>
        <v>0.95650000000000002</v>
      </c>
      <c r="L150" s="19">
        <f t="shared" si="7"/>
        <v>1.5299571759259261E-2</v>
      </c>
    </row>
    <row r="151" spans="2:12" x14ac:dyDescent="0.2">
      <c r="B151" s="17">
        <v>149</v>
      </c>
      <c r="C151" s="17">
        <v>179</v>
      </c>
      <c r="D151" s="16">
        <v>1.6006944444444445E-2</v>
      </c>
      <c r="E151" s="17" t="str">
        <f>VLOOKUP(C151,Entries!$A$2:$D$376,2,FALSE)</f>
        <v>Shireen</v>
      </c>
      <c r="F151" s="17" t="str">
        <f>VLOOKUP(C151,Entries!$A$2:$D$376,3,FALSE)</f>
        <v>Walker</v>
      </c>
      <c r="G151" s="15" t="str">
        <f>VLOOKUP(C151,Entries!$A$2:$H$376,4,FALSE)</f>
        <v>guest</v>
      </c>
      <c r="H151" s="15" t="str">
        <f>VLOOKUP(C151,Entries!$A$2:$H$376,5,FALSE)</f>
        <v>Ox Uni IT</v>
      </c>
      <c r="I151" s="15" t="str">
        <f>VLOOKUP(C151,Entries!$A$2:$H$376,6,FALSE)</f>
        <v>fv</v>
      </c>
      <c r="J151" s="15">
        <f>VLOOKUP(C151,Entries!$A$2:$H$376,7,FALSE)</f>
        <v>58</v>
      </c>
      <c r="K151" s="18">
        <f>IF(LEFT(I151,1)="M",VLOOKUP(J151,GradingM!$A$2:$C$106,2,FALSE),IF(LEFT(I151,1)="F",VLOOKUP(J151,GradingF!$A$2:$C$101,2,FALSE)," "))</f>
        <v>0.81059999999999999</v>
      </c>
      <c r="L151" s="19">
        <f t="shared" si="7"/>
        <v>1.2975229166666668E-2</v>
      </c>
    </row>
    <row r="152" spans="2:12" x14ac:dyDescent="0.2">
      <c r="B152" s="17">
        <v>150</v>
      </c>
      <c r="C152" s="17">
        <v>115</v>
      </c>
      <c r="D152" s="16">
        <v>1.6030092592592592E-2</v>
      </c>
      <c r="E152" s="17" t="str">
        <f>VLOOKUP(C152,Entries!$A$2:$D$376,2,FALSE)</f>
        <v>Victoria</v>
      </c>
      <c r="F152" s="17" t="str">
        <f>VLOOKUP(C152,Entries!$A$2:$D$376,3,FALSE)</f>
        <v>Montgomery</v>
      </c>
      <c r="G152" s="15" t="str">
        <f>VLOOKUP(C152,Entries!$A$2:$H$376,4,FALSE)</f>
        <v>Guest</v>
      </c>
      <c r="H152" s="15" t="str">
        <f>VLOOKUP(C152,Entries!$A$2:$H$376,5,FALSE)</f>
        <v>Oxford University Press</v>
      </c>
      <c r="I152" s="15" t="str">
        <f>VLOOKUP(C152,Entries!$A$2:$H$376,6,FALSE)</f>
        <v>f</v>
      </c>
      <c r="J152" s="15">
        <f>VLOOKUP(C152,Entries!$A$2:$H$376,7,FALSE)</f>
        <v>26</v>
      </c>
      <c r="K152" s="18">
        <f>IF(LEFT(I152,1)="M",VLOOKUP(J152,GradingM!$A$2:$C$106,2,FALSE),IF(LEFT(I152,1)="F",VLOOKUP(J152,GradingF!$A$2:$C$101,2,FALSE)," "))</f>
        <v>1</v>
      </c>
      <c r="L152" s="19">
        <f t="shared" si="7"/>
        <v>1.6030092592592592E-2</v>
      </c>
    </row>
    <row r="153" spans="2:12" x14ac:dyDescent="0.2">
      <c r="B153" s="17">
        <v>151</v>
      </c>
      <c r="C153" s="17">
        <v>69</v>
      </c>
      <c r="D153" s="16">
        <v>1.6064814814814813E-2</v>
      </c>
      <c r="E153" s="17" t="str">
        <f>VLOOKUP(C153,Entries!$A$2:$D$376,2,FALSE)</f>
        <v>Harriet</v>
      </c>
      <c r="F153" s="17" t="str">
        <f>VLOOKUP(C153,Entries!$A$2:$D$376,3,FALSE)</f>
        <v>Brinton</v>
      </c>
      <c r="G153" s="15" t="str">
        <f>VLOOKUP(C153,Entries!$A$2:$H$376,4,FALSE)</f>
        <v>Guest</v>
      </c>
      <c r="H153" s="15" t="str">
        <f>VLOOKUP(C153,Entries!$A$2:$H$376,5,FALSE)</f>
        <v>Oxford University Press</v>
      </c>
      <c r="I153" s="15" t="str">
        <f>VLOOKUP(C153,Entries!$A$2:$H$376,6,FALSE)</f>
        <v>fv</v>
      </c>
      <c r="J153" s="15">
        <f>VLOOKUP(C153,Entries!$A$2:$H$376,7,FALSE)</f>
        <v>43</v>
      </c>
      <c r="K153" s="18">
        <f>IF(LEFT(I153,1)="M",VLOOKUP(J153,GradingM!$A$2:$C$106,2,FALSE),IF(LEFT(I153,1)="F",VLOOKUP(J153,GradingF!$A$2:$C$101,2,FALSE)," "))</f>
        <v>0.93300000000000005</v>
      </c>
      <c r="L153" s="19">
        <f t="shared" si="7"/>
        <v>1.4988472222222221E-2</v>
      </c>
    </row>
    <row r="154" spans="2:12" x14ac:dyDescent="0.2">
      <c r="B154" s="17">
        <v>152</v>
      </c>
      <c r="C154" s="17">
        <v>189</v>
      </c>
      <c r="D154" s="16">
        <v>1.6122685185185184E-2</v>
      </c>
      <c r="E154" s="17" t="str">
        <f>VLOOKUP(C154,Entries!$A$2:$D$376,2,FALSE)</f>
        <v>Mary</v>
      </c>
      <c r="F154" s="17" t="str">
        <f>VLOOKUP(C154,Entries!$A$2:$D$376,3,FALSE)</f>
        <v>Clarkson</v>
      </c>
      <c r="G154" s="15" t="str">
        <f>VLOOKUP(C154,Entries!$A$2:$H$376,4,FALSE)</f>
        <v>City</v>
      </c>
      <c r="H154" s="15" t="str">
        <f>VLOOKUP(C154,Entries!$A$2:$H$376,5,FALSE)</f>
        <v>Oxford City  Councillors</v>
      </c>
      <c r="I154" s="15" t="str">
        <f>VLOOKUP(C154,Entries!$A$2:$H$376,6,FALSE)</f>
        <v>fv</v>
      </c>
      <c r="J154" s="15">
        <f>VLOOKUP(C154,Entries!$A$2:$H$376,7,FALSE)</f>
        <v>61</v>
      </c>
      <c r="K154" s="18">
        <f>IF(LEFT(I154,1)="M",VLOOKUP(J154,GradingM!$A$2:$C$106,2,FALSE),IF(LEFT(I154,1)="F",VLOOKUP(J154,GradingF!$A$2:$C$101,2,FALSE)," "))</f>
        <v>0.78449999999999998</v>
      </c>
      <c r="L154" s="19">
        <f t="shared" si="7"/>
        <v>1.2648246527777776E-2</v>
      </c>
    </row>
    <row r="155" spans="2:12" x14ac:dyDescent="0.2">
      <c r="B155" s="17">
        <v>153</v>
      </c>
      <c r="C155" s="17">
        <v>126</v>
      </c>
      <c r="D155" s="16">
        <v>1.6342592592592593E-2</v>
      </c>
      <c r="E155" s="17" t="str">
        <f>VLOOKUP(C155,Entries!$A$2:$D$376,2,FALSE)</f>
        <v>Luke</v>
      </c>
      <c r="F155" s="17" t="str">
        <f>VLOOKUP(C155,Entries!$A$2:$D$376,3,FALSE)</f>
        <v>Rowland</v>
      </c>
      <c r="G155" s="15" t="str">
        <f>VLOOKUP(C155,Entries!$A$2:$H$376,4,FALSE)</f>
        <v>County</v>
      </c>
      <c r="H155" s="15" t="str">
        <f>VLOOKUP(C155,Entries!$A$2:$H$376,5,FALSE)</f>
        <v>Sutton Slugs</v>
      </c>
      <c r="I155" s="15" t="str">
        <f>VLOOKUP(C155,Entries!$A$2:$H$376,6,FALSE)</f>
        <v>m</v>
      </c>
      <c r="J155" s="15">
        <f>VLOOKUP(C155,Entries!$A$2:$H$376,7,FALSE)</f>
        <v>34</v>
      </c>
      <c r="K155" s="18">
        <f>IF(LEFT(I155,1)="M",VLOOKUP(J155,GradingM!$A$2:$C$106,2,FALSE),IF(LEFT(I155,1)="F",VLOOKUP(J155,GradingF!$A$2:$C$101,2,FALSE)," "))</f>
        <v>1</v>
      </c>
      <c r="L155" s="19">
        <f t="shared" si="7"/>
        <v>1.6342592592592593E-2</v>
      </c>
    </row>
    <row r="156" spans="2:12" x14ac:dyDescent="0.2">
      <c r="B156" s="17">
        <v>154</v>
      </c>
      <c r="C156" s="17">
        <v>78</v>
      </c>
      <c r="D156" s="16">
        <v>1.638888888888889E-2</v>
      </c>
      <c r="E156" s="17" t="str">
        <f>VLOOKUP(C156,Entries!$A$2:$D$376,2,FALSE)</f>
        <v>Holly</v>
      </c>
      <c r="F156" s="17" t="str">
        <f>VLOOKUP(C156,Entries!$A$2:$D$376,3,FALSE)</f>
        <v>Lane</v>
      </c>
      <c r="G156" s="15" t="str">
        <f>VLOOKUP(C156,Entries!$A$2:$H$376,4,FALSE)</f>
        <v>Guest</v>
      </c>
      <c r="H156" s="15" t="str">
        <f>VLOOKUP(C156,Entries!$A$2:$H$376,5,FALSE)</f>
        <v>St Hilda's</v>
      </c>
      <c r="I156" s="15" t="str">
        <f>VLOOKUP(C156,Entries!$A$2:$H$376,6,FALSE)</f>
        <v>f</v>
      </c>
      <c r="J156" s="15">
        <f>VLOOKUP(C156,Entries!$A$2:$H$376,7,FALSE)</f>
        <v>25</v>
      </c>
      <c r="K156" s="18">
        <f>IF(LEFT(I156,1)="M",VLOOKUP(J156,GradingM!$A$2:$C$106,2,FALSE),IF(LEFT(I156,1)="F",VLOOKUP(J156,GradingF!$A$2:$C$101,2,FALSE)," "))</f>
        <v>1</v>
      </c>
      <c r="L156" s="19">
        <f t="shared" si="7"/>
        <v>1.638888888888889E-2</v>
      </c>
    </row>
    <row r="157" spans="2:12" x14ac:dyDescent="0.2">
      <c r="B157" s="17">
        <v>155</v>
      </c>
      <c r="C157" s="17">
        <v>185</v>
      </c>
      <c r="D157" s="16">
        <v>1.6736111111111111E-2</v>
      </c>
      <c r="E157" s="17" t="str">
        <f>VLOOKUP(C157,Entries!$A$2:$D$376,2,FALSE)</f>
        <v>Kathy</v>
      </c>
      <c r="F157" s="17" t="str">
        <f>VLOOKUP(C157,Entries!$A$2:$D$376,3,FALSE)</f>
        <v>Wilcox</v>
      </c>
      <c r="G157" s="15" t="str">
        <f>VLOOKUP(C157,Entries!$A$2:$H$376,4,FALSE)</f>
        <v>County</v>
      </c>
      <c r="H157" s="15">
        <f>VLOOKUP(C157,Entries!$A$2:$H$376,5,FALSE)</f>
        <v>0</v>
      </c>
      <c r="I157" s="15" t="str">
        <f>VLOOKUP(C157,Entries!$A$2:$H$376,6,FALSE)</f>
        <v>fv</v>
      </c>
      <c r="J157" s="15">
        <f>VLOOKUP(C157,Entries!$A$2:$H$376,7,FALSE)</f>
        <v>52</v>
      </c>
      <c r="K157" s="18">
        <f>IF(LEFT(I157,1)="M",VLOOKUP(J157,GradingM!$A$2:$C$106,2,FALSE),IF(LEFT(I157,1)="F",VLOOKUP(J157,GradingF!$A$2:$C$101,2,FALSE)," "))</f>
        <v>0.86080000000000001</v>
      </c>
      <c r="L157" s="19">
        <f t="shared" si="7"/>
        <v>1.4406444444444444E-2</v>
      </c>
    </row>
    <row r="158" spans="2:12" x14ac:dyDescent="0.2">
      <c r="B158" s="17">
        <v>156</v>
      </c>
      <c r="C158" s="17">
        <v>146</v>
      </c>
      <c r="D158" s="16">
        <v>1.6747685185185185E-2</v>
      </c>
      <c r="E158" s="17" t="str">
        <f>VLOOKUP(C158,Entries!$A$2:$D$376,2,FALSE)</f>
        <v>Stephen</v>
      </c>
      <c r="F158" s="17" t="str">
        <f>VLOOKUP(C158,Entries!$A$2:$D$376,3,FALSE)</f>
        <v>Chandler</v>
      </c>
      <c r="G158" s="15" t="str">
        <f>VLOOKUP(C158,Entries!$A$2:$H$376,4,FALSE)</f>
        <v>County</v>
      </c>
      <c r="H158" s="15" t="str">
        <f>VLOOKUP(C158,Entries!$A$2:$H$376,5,FALSE)</f>
        <v>Chief Execs</v>
      </c>
      <c r="I158" s="15" t="str">
        <f>VLOOKUP(C158,Entries!$A$2:$H$376,6,FALSE)</f>
        <v>mv</v>
      </c>
      <c r="J158" s="15">
        <f>VLOOKUP(C158,Entries!$A$2:$H$376,7,FALSE)</f>
        <v>57</v>
      </c>
      <c r="K158" s="18">
        <f>IF(LEFT(I158,1)="M",VLOOKUP(J158,GradingM!$A$2:$C$106,2,FALSE),IF(LEFT(I158,1)="F",VLOOKUP(J158,GradingF!$A$2:$C$101,2,FALSE)," "))</f>
        <v>0.84499999999999997</v>
      </c>
      <c r="L158" s="19">
        <f t="shared" si="7"/>
        <v>1.415179398148148E-2</v>
      </c>
    </row>
    <row r="159" spans="2:12" x14ac:dyDescent="0.2">
      <c r="B159" s="17">
        <v>157</v>
      </c>
      <c r="C159" s="17">
        <v>12</v>
      </c>
      <c r="D159" s="16">
        <v>1.6805555555555556E-2</v>
      </c>
      <c r="E159" s="17" t="str">
        <f>VLOOKUP(C159,Entries!$A$2:$D$376,2,FALSE)</f>
        <v>Michelle</v>
      </c>
      <c r="F159" s="17" t="str">
        <f>VLOOKUP(C159,Entries!$A$2:$D$376,3,FALSE)</f>
        <v>Chidgey</v>
      </c>
      <c r="G159" s="15" t="str">
        <f>VLOOKUP(C159,Entries!$A$2:$H$376,4,FALSE)</f>
        <v>City</v>
      </c>
      <c r="H159" s="15" t="str">
        <f>VLOOKUP(C159,Entries!$A$2:$H$376,5,FALSE)</f>
        <v>OX Place</v>
      </c>
      <c r="I159" s="15" t="str">
        <f>VLOOKUP(C159,Entries!$A$2:$H$376,6,FALSE)</f>
        <v>fv</v>
      </c>
      <c r="J159" s="15">
        <f>VLOOKUP(C159,Entries!$A$2:$H$376,7,FALSE)</f>
        <v>55</v>
      </c>
      <c r="K159" s="18">
        <f>IF(LEFT(I159,1)="M",VLOOKUP(J159,GradingM!$A$2:$C$106,2,FALSE),IF(LEFT(I159,1)="F",VLOOKUP(J159,GradingF!$A$2:$C$101,2,FALSE)," "))</f>
        <v>0.83620000000000005</v>
      </c>
      <c r="L159" s="19">
        <f t="shared" si="7"/>
        <v>1.4052805555555556E-2</v>
      </c>
    </row>
    <row r="160" spans="2:12" x14ac:dyDescent="0.2">
      <c r="B160" s="17">
        <v>158</v>
      </c>
      <c r="C160" s="17">
        <v>153</v>
      </c>
      <c r="D160" s="16">
        <v>1.7187499999999998E-2</v>
      </c>
      <c r="E160" s="17" t="str">
        <f>VLOOKUP(C160,Entries!$A$2:$D$376,2,FALSE)</f>
        <v>James</v>
      </c>
      <c r="F160" s="17" t="str">
        <f>VLOOKUP(C160,Entries!$A$2:$D$376,3,FALSE)</f>
        <v>Githua</v>
      </c>
      <c r="G160" s="15" t="str">
        <f>VLOOKUP(C160,Entries!$A$2:$H$376,4,FALSE)</f>
        <v>guest</v>
      </c>
      <c r="H160" s="15" t="str">
        <f>VLOOKUP(C160,Entries!$A$2:$H$376,5,FALSE)</f>
        <v>Ox Uni IT</v>
      </c>
      <c r="I160" s="15" t="str">
        <f>VLOOKUP(C160,Entries!$A$2:$H$376,6,FALSE)</f>
        <v>m</v>
      </c>
      <c r="J160" s="15">
        <f>VLOOKUP(C160,Entries!$A$2:$H$376,7,FALSE)</f>
        <v>25</v>
      </c>
      <c r="K160" s="18">
        <f>IF(LEFT(I160,1)="M",VLOOKUP(J160,GradingM!$A$2:$C$106,2,FALSE),IF(LEFT(I160,1)="F",VLOOKUP(J160,GradingF!$A$2:$C$101,2,FALSE)," "))</f>
        <v>1</v>
      </c>
      <c r="L160" s="19">
        <f t="shared" si="7"/>
        <v>1.7187499999999998E-2</v>
      </c>
    </row>
    <row r="161" spans="2:12" x14ac:dyDescent="0.2">
      <c r="B161" s="17">
        <v>159</v>
      </c>
      <c r="C161" s="17">
        <v>66</v>
      </c>
      <c r="D161" s="16">
        <v>1.7210648148148149E-2</v>
      </c>
      <c r="E161" s="17" t="str">
        <f>VLOOKUP(C161,Entries!$A$2:$D$376,2,FALSE)</f>
        <v>Victoria</v>
      </c>
      <c r="F161" s="17" t="str">
        <f>VLOOKUP(C161,Entries!$A$2:$D$376,3,FALSE)</f>
        <v>Ashton</v>
      </c>
      <c r="G161" s="15" t="str">
        <f>VLOOKUP(C161,Entries!$A$2:$H$376,4,FALSE)</f>
        <v>City</v>
      </c>
      <c r="H161" s="15" t="str">
        <f>VLOOKUP(C161,Entries!$A$2:$H$376,5,FALSE)</f>
        <v>Planning</v>
      </c>
      <c r="I161" s="15" t="str">
        <f>VLOOKUP(C161,Entries!$A$2:$H$376,6,FALSE)</f>
        <v>f</v>
      </c>
      <c r="J161" s="15">
        <f>VLOOKUP(C161,Entries!$A$2:$H$376,7,FALSE)</f>
        <v>23</v>
      </c>
      <c r="K161" s="18">
        <f>IF(LEFT(I161,1)="M",VLOOKUP(J161,GradingM!$A$2:$C$106,2,FALSE),IF(LEFT(I161,1)="F",VLOOKUP(J161,GradingF!$A$2:$C$101,2,FALSE)," "))</f>
        <v>1</v>
      </c>
      <c r="L161" s="19">
        <f t="shared" si="7"/>
        <v>1.7210648148148149E-2</v>
      </c>
    </row>
    <row r="162" spans="2:12" x14ac:dyDescent="0.2">
      <c r="B162" s="17">
        <v>160</v>
      </c>
      <c r="C162" s="17">
        <v>188</v>
      </c>
      <c r="D162" s="16">
        <v>1.7766203703703704E-2</v>
      </c>
      <c r="E162" s="17" t="str">
        <f>VLOOKUP(C162,Entries!$A$2:$D$376,2,FALSE)</f>
        <v>Emily</v>
      </c>
      <c r="F162" s="17" t="str">
        <f>VLOOKUP(C162,Entries!$A$2:$D$376,3,FALSE)</f>
        <v>Kerr</v>
      </c>
      <c r="G162" s="15" t="str">
        <f>VLOOKUP(C162,Entries!$A$2:$H$376,4,FALSE)</f>
        <v>City</v>
      </c>
      <c r="H162" s="15" t="str">
        <f>VLOOKUP(C162,Entries!$A$2:$H$376,5,FALSE)</f>
        <v>Oxford City  Councillors</v>
      </c>
      <c r="I162" s="15" t="str">
        <f>VLOOKUP(C162,Entries!$A$2:$H$376,6,FALSE)</f>
        <v>f</v>
      </c>
      <c r="J162" s="15">
        <f>VLOOKUP(C162,Entries!$A$2:$H$376,7,FALSE)</f>
        <v>25</v>
      </c>
      <c r="K162" s="18">
        <f>IF(LEFT(I162,1)="M",VLOOKUP(J162,GradingM!$A$2:$C$106,2,FALSE),IF(LEFT(I162,1)="F",VLOOKUP(J162,GradingF!$A$2:$C$101,2,FALSE)," "))</f>
        <v>1</v>
      </c>
      <c r="L162" s="19">
        <f t="shared" si="7"/>
        <v>1.7766203703703704E-2</v>
      </c>
    </row>
    <row r="163" spans="2:12" x14ac:dyDescent="0.2">
      <c r="B163" s="17">
        <v>161</v>
      </c>
      <c r="C163" s="17">
        <v>194</v>
      </c>
      <c r="D163" s="16">
        <v>1.7789351851851851E-2</v>
      </c>
      <c r="E163" s="17" t="str">
        <f>VLOOKUP(C163,Entries!$A$2:$D$376,2,FALSE)</f>
        <v>Krista</v>
      </c>
      <c r="F163" s="17" t="str">
        <f>VLOOKUP(C163,Entries!$A$2:$D$376,3,FALSE)</f>
        <v>Middleton</v>
      </c>
      <c r="G163" s="15" t="str">
        <f>VLOOKUP(C163,Entries!$A$2:$H$376,4,FALSE)</f>
        <v>City</v>
      </c>
      <c r="H163" s="15" t="str">
        <f>VLOOKUP(C163,Entries!$A$2:$H$376,5,FALSE)</f>
        <v>Environmental Sustainability</v>
      </c>
      <c r="I163" s="15" t="str">
        <f>VLOOKUP(C163,Entries!$A$2:$H$376,6,FALSE)</f>
        <v>f</v>
      </c>
      <c r="J163" s="15">
        <f>VLOOKUP(C163,Entries!$A$2:$H$376,7,FALSE)</f>
        <v>31</v>
      </c>
      <c r="K163" s="18">
        <f>IF(LEFT(I163,1)="M",VLOOKUP(J163,GradingM!$A$2:$C$106,2,FALSE),IF(LEFT(I163,1)="F",VLOOKUP(J163,GradingF!$A$2:$C$101,2,FALSE)," "))</f>
        <v>1</v>
      </c>
      <c r="L163" s="19">
        <f t="shared" si="7"/>
        <v>1.7789351851851851E-2</v>
      </c>
    </row>
    <row r="164" spans="2:12" x14ac:dyDescent="0.2">
      <c r="B164" s="17">
        <v>162</v>
      </c>
      <c r="C164" s="17">
        <v>149</v>
      </c>
      <c r="D164" s="16">
        <v>1.9016203703703705E-2</v>
      </c>
      <c r="E164" s="17" t="str">
        <f>VLOOKUP(C164,Entries!$A$2:$D$376,2,FALSE)</f>
        <v>Nigel</v>
      </c>
      <c r="F164" s="17" t="str">
        <f>VLOOKUP(C164,Entries!$A$2:$D$376,3,FALSE)</f>
        <v>Emm</v>
      </c>
      <c r="G164" s="15" t="str">
        <f>VLOOKUP(C164,Entries!$A$2:$H$376,4,FALSE)</f>
        <v>guest</v>
      </c>
      <c r="H164" s="15" t="str">
        <f>VLOOKUP(C164,Entries!$A$2:$H$376,5,FALSE)</f>
        <v>Ox Uni IT</v>
      </c>
      <c r="I164" s="15" t="str">
        <f>VLOOKUP(C164,Entries!$A$2:$H$376,6,FALSE)</f>
        <v>mv</v>
      </c>
      <c r="J164" s="15">
        <f>VLOOKUP(C164,Entries!$A$2:$H$376,7,FALSE)</f>
        <v>62</v>
      </c>
      <c r="K164" s="18">
        <f>IF(LEFT(I164,1)="M",VLOOKUP(J164,GradingM!$A$2:$C$106,2,FALSE),IF(LEFT(I164,1)="F",VLOOKUP(J164,GradingF!$A$2:$C$101,2,FALSE)," "))</f>
        <v>0.80620000000000003</v>
      </c>
      <c r="L164" s="19">
        <f t="shared" si="7"/>
        <v>1.5330863425925928E-2</v>
      </c>
    </row>
    <row r="165" spans="2:12" x14ac:dyDescent="0.2">
      <c r="B165" s="17">
        <v>163</v>
      </c>
      <c r="C165" s="17">
        <v>29</v>
      </c>
      <c r="D165" s="16">
        <v>1.9756944444444445E-2</v>
      </c>
      <c r="E165" s="17" t="str">
        <f>VLOOKUP(C165,Entries!$A$2:$D$376,2,FALSE)</f>
        <v>Helen</v>
      </c>
      <c r="F165" s="17" t="str">
        <f>VLOOKUP(C165,Entries!$A$2:$D$376,3,FALSE)</f>
        <v>Horne</v>
      </c>
      <c r="G165" s="15" t="str">
        <f>VLOOKUP(C165,Entries!$A$2:$H$376,4,FALSE)</f>
        <v>City</v>
      </c>
      <c r="H165" s="15" t="str">
        <f>VLOOKUP(C165,Entries!$A$2:$H$376,5,FALSE)</f>
        <v>OX Place</v>
      </c>
      <c r="I165" s="15" t="str">
        <f>VLOOKUP(C165,Entries!$A$2:$H$376,6,FALSE)</f>
        <v>fv</v>
      </c>
      <c r="J165" s="15">
        <f>VLOOKUP(C165,Entries!$A$2:$H$376,7,FALSE)</f>
        <v>51</v>
      </c>
      <c r="K165" s="18">
        <f>IF(LEFT(I165,1)="M",VLOOKUP(J165,GradingM!$A$2:$C$106,2,FALSE),IF(LEFT(I165,1)="F",VLOOKUP(J165,GradingF!$A$2:$C$101,2,FALSE)," "))</f>
        <v>0.86899999999999999</v>
      </c>
      <c r="L165" s="19">
        <f t="shared" ref="L165:L169" si="8">IF(ISNUMBER(D165*K165),D165*K165," ")</f>
        <v>1.7168784722222222E-2</v>
      </c>
    </row>
    <row r="166" spans="2:12" x14ac:dyDescent="0.2">
      <c r="B166" s="17">
        <v>164</v>
      </c>
      <c r="C166" s="17">
        <v>106</v>
      </c>
      <c r="D166" s="16">
        <v>1.9907407407407408E-2</v>
      </c>
      <c r="E166" s="17" t="str">
        <f>VLOOKUP(C166,Entries!$A$2:$D$376,2,FALSE)</f>
        <v xml:space="preserve">May </v>
      </c>
      <c r="F166" s="17" t="str">
        <f>VLOOKUP(C166,Entries!$A$2:$D$376,3,FALSE)</f>
        <v>Elamin</v>
      </c>
      <c r="G166" s="15" t="str">
        <f>VLOOKUP(C166,Entries!$A$2:$H$376,4,FALSE)</f>
        <v>City</v>
      </c>
      <c r="H166" s="15" t="str">
        <f>VLOOKUP(C166,Entries!$A$2:$H$376,5,FALSE)</f>
        <v>Physical Activity Team</v>
      </c>
      <c r="I166" s="15" t="str">
        <f>VLOOKUP(C166,Entries!$A$2:$H$376,6,FALSE)</f>
        <v>fv</v>
      </c>
      <c r="J166" s="15">
        <f>VLOOKUP(C166,Entries!$A$2:$H$376,7,FALSE)</f>
        <v>40</v>
      </c>
      <c r="K166" s="18">
        <f>IF(LEFT(I166,1)="M",VLOOKUP(J166,GradingM!$A$2:$C$106,2,FALSE),IF(LEFT(I166,1)="F",VLOOKUP(J166,GradingF!$A$2:$C$101,2,FALSE)," "))</f>
        <v>0.95650000000000002</v>
      </c>
      <c r="L166" s="19">
        <f t="shared" si="8"/>
        <v>1.9041435185185186E-2</v>
      </c>
    </row>
    <row r="167" spans="2:12" x14ac:dyDescent="0.2">
      <c r="B167" s="17">
        <v>165</v>
      </c>
      <c r="C167" s="17">
        <v>68</v>
      </c>
      <c r="D167" s="16">
        <v>2.0370370370370369E-2</v>
      </c>
      <c r="E167" s="17" t="str">
        <f>VLOOKUP(C167,Entries!$A$2:$D$376,2,FALSE)</f>
        <v>Michael</v>
      </c>
      <c r="F167" s="17" t="str">
        <f>VLOOKUP(C167,Entries!$A$2:$D$376,3,FALSE)</f>
        <v>Belcher</v>
      </c>
      <c r="G167" s="15" t="str">
        <f>VLOOKUP(C167,Entries!$A$2:$H$376,4,FALSE)</f>
        <v>Guest</v>
      </c>
      <c r="H167" s="15" t="str">
        <f>VLOOKUP(C167,Entries!$A$2:$H$376,5,FALSE)</f>
        <v xml:space="preserve">St Hilda's </v>
      </c>
      <c r="I167" s="15" t="str">
        <f>VLOOKUP(C167,Entries!$A$2:$H$376,6,FALSE)</f>
        <v>m</v>
      </c>
      <c r="J167" s="15">
        <f>VLOOKUP(C167,Entries!$A$2:$H$376,7,FALSE)</f>
        <v>25</v>
      </c>
      <c r="K167" s="18">
        <f>IF(LEFT(I167,1)="M",VLOOKUP(J167,GradingM!$A$2:$C$106,2,FALSE),IF(LEFT(I167,1)="F",VLOOKUP(J167,GradingF!$A$2:$C$101,2,FALSE)," "))</f>
        <v>1</v>
      </c>
      <c r="L167" s="19">
        <f t="shared" si="8"/>
        <v>2.0370370370370369E-2</v>
      </c>
    </row>
    <row r="168" spans="2:12" x14ac:dyDescent="0.2">
      <c r="B168" s="17">
        <v>166</v>
      </c>
      <c r="C168" s="17">
        <v>196</v>
      </c>
      <c r="D168" s="16">
        <v>2.0474537037037038E-2</v>
      </c>
      <c r="E168" s="17" t="str">
        <f>VLOOKUP(C168,Entries!$A$2:$D$376,2,FALSE)</f>
        <v>David</v>
      </c>
      <c r="F168" s="17" t="str">
        <f>VLOOKUP(C168,Entries!$A$2:$D$376,3,FALSE)</f>
        <v>Bradford</v>
      </c>
      <c r="G168" s="15" t="str">
        <f>VLOOKUP(C168,Entries!$A$2:$H$376,4,FALSE)</f>
        <v>City</v>
      </c>
      <c r="H168" s="15" t="str">
        <f>VLOOKUP(C168,Entries!$A$2:$H$376,5,FALSE)</f>
        <v>Environmental Sustainability</v>
      </c>
      <c r="I168" s="15" t="str">
        <f>VLOOKUP(C168,Entries!$A$2:$H$376,6,FALSE)</f>
        <v>mv</v>
      </c>
      <c r="J168" s="15">
        <f>VLOOKUP(C168,Entries!$A$2:$H$376,7,FALSE)</f>
        <v>50</v>
      </c>
      <c r="K168" s="18">
        <f>IF(LEFT(I168,1)="M",VLOOKUP(J168,GradingM!$A$2:$C$106,2,FALSE),IF(LEFT(I168,1)="F",VLOOKUP(J168,GradingF!$A$2:$C$101,2,FALSE)," "))</f>
        <v>0.89639999999999997</v>
      </c>
      <c r="L168" s="19">
        <f t="shared" si="8"/>
        <v>1.8353375000000002E-2</v>
      </c>
    </row>
    <row r="169" spans="2:12" x14ac:dyDescent="0.2">
      <c r="B169" s="17">
        <v>167</v>
      </c>
      <c r="C169" s="17">
        <v>74</v>
      </c>
      <c r="D169" s="16">
        <v>2.0474537037037038E-2</v>
      </c>
      <c r="E169" s="17" t="str">
        <f>VLOOKUP(C169,Entries!$A$2:$D$376,2,FALSE)</f>
        <v>Maren</v>
      </c>
      <c r="F169" s="17" t="str">
        <f>VLOOKUP(C169,Entries!$A$2:$D$376,3,FALSE)</f>
        <v>Florenz</v>
      </c>
      <c r="G169" s="15" t="str">
        <f>VLOOKUP(C169,Entries!$A$2:$H$376,4,FALSE)</f>
        <v>Guest</v>
      </c>
      <c r="H169" s="15" t="str">
        <f>VLOOKUP(C169,Entries!$A$2:$H$376,5,FALSE)</f>
        <v>St Hilda's</v>
      </c>
      <c r="I169" s="15" t="str">
        <f>VLOOKUP(C169,Entries!$A$2:$H$376,6,FALSE)</f>
        <v>f</v>
      </c>
      <c r="J169" s="15">
        <f>VLOOKUP(C169,Entries!$A$2:$H$376,7,FALSE)</f>
        <v>34</v>
      </c>
      <c r="K169" s="18">
        <f>IF(LEFT(I169,1)="M",VLOOKUP(J169,GradingM!$A$2:$C$106,2,FALSE),IF(LEFT(I169,1)="F",VLOOKUP(J169,GradingF!$A$2:$C$101,2,FALSE)," "))</f>
        <v>1</v>
      </c>
      <c r="L169" s="19">
        <f t="shared" si="8"/>
        <v>2.0474537037037038E-2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5"/>
  <sheetViews>
    <sheetView topLeftCell="A24" workbookViewId="0">
      <pane ySplit="1" topLeftCell="A22" activePane="bottomLeft"/>
      <selection activeCell="E20" sqref="E20"/>
      <selection pane="bottomLeft" activeCell="B66" sqref="B66"/>
    </sheetView>
  </sheetViews>
  <sheetFormatPr defaultColWidth="11.42578125" defaultRowHeight="12.75" x14ac:dyDescent="0.2"/>
  <sheetData>
    <row r="1" spans="1:2" x14ac:dyDescent="0.2">
      <c r="A1" s="9" t="s">
        <v>5</v>
      </c>
      <c r="B1" s="20" t="s">
        <v>9</v>
      </c>
    </row>
    <row r="2" spans="1:2" x14ac:dyDescent="0.2">
      <c r="A2" s="9">
        <v>17</v>
      </c>
      <c r="B2" s="20">
        <v>1</v>
      </c>
    </row>
    <row r="3" spans="1:2" x14ac:dyDescent="0.2">
      <c r="A3" s="9">
        <v>18</v>
      </c>
      <c r="B3" s="20">
        <v>1</v>
      </c>
    </row>
    <row r="4" spans="1:2" x14ac:dyDescent="0.2">
      <c r="A4" s="9">
        <v>19</v>
      </c>
      <c r="B4" s="20">
        <v>1</v>
      </c>
    </row>
    <row r="5" spans="1:2" x14ac:dyDescent="0.2">
      <c r="A5" s="9">
        <v>20</v>
      </c>
      <c r="B5" s="20">
        <v>1</v>
      </c>
    </row>
    <row r="6" spans="1:2" x14ac:dyDescent="0.2">
      <c r="A6" s="9">
        <v>21</v>
      </c>
      <c r="B6" s="20">
        <v>1</v>
      </c>
    </row>
    <row r="7" spans="1:2" x14ac:dyDescent="0.2">
      <c r="A7" s="9">
        <v>22</v>
      </c>
      <c r="B7" s="20">
        <v>1</v>
      </c>
    </row>
    <row r="8" spans="1:2" x14ac:dyDescent="0.2">
      <c r="A8" s="9">
        <v>23</v>
      </c>
      <c r="B8" s="20">
        <v>1</v>
      </c>
    </row>
    <row r="9" spans="1:2" x14ac:dyDescent="0.2">
      <c r="A9" s="9">
        <v>24</v>
      </c>
      <c r="B9" s="20">
        <v>1</v>
      </c>
    </row>
    <row r="10" spans="1:2" x14ac:dyDescent="0.2">
      <c r="A10" s="9">
        <v>25</v>
      </c>
      <c r="B10" s="20">
        <v>1</v>
      </c>
    </row>
    <row r="11" spans="1:2" x14ac:dyDescent="0.2">
      <c r="A11" s="9">
        <v>26</v>
      </c>
      <c r="B11" s="20">
        <v>1</v>
      </c>
    </row>
    <row r="12" spans="1:2" x14ac:dyDescent="0.2">
      <c r="A12" s="9">
        <v>27</v>
      </c>
      <c r="B12" s="20">
        <v>1</v>
      </c>
    </row>
    <row r="13" spans="1:2" x14ac:dyDescent="0.2">
      <c r="A13" s="9">
        <v>28</v>
      </c>
      <c r="B13" s="20">
        <v>1</v>
      </c>
    </row>
    <row r="14" spans="1:2" x14ac:dyDescent="0.2">
      <c r="A14" s="9">
        <v>29</v>
      </c>
      <c r="B14" s="20">
        <v>1</v>
      </c>
    </row>
    <row r="15" spans="1:2" x14ac:dyDescent="0.2">
      <c r="A15" s="9">
        <v>30</v>
      </c>
      <c r="B15" s="20">
        <v>1</v>
      </c>
    </row>
    <row r="16" spans="1:2" x14ac:dyDescent="0.2">
      <c r="A16" s="9">
        <v>31</v>
      </c>
      <c r="B16" s="20">
        <v>1</v>
      </c>
    </row>
    <row r="17" spans="1:2" x14ac:dyDescent="0.2">
      <c r="A17" s="9">
        <v>32</v>
      </c>
      <c r="B17" s="20">
        <v>1</v>
      </c>
    </row>
    <row r="18" spans="1:2" x14ac:dyDescent="0.2">
      <c r="A18" s="9">
        <v>33</v>
      </c>
      <c r="B18" s="20">
        <v>1</v>
      </c>
    </row>
    <row r="19" spans="1:2" x14ac:dyDescent="0.2">
      <c r="A19" s="9">
        <v>34</v>
      </c>
      <c r="B19" s="20">
        <v>1</v>
      </c>
    </row>
    <row r="20" spans="1:2" x14ac:dyDescent="0.2">
      <c r="A20" s="9">
        <v>35</v>
      </c>
      <c r="B20" s="20">
        <v>1</v>
      </c>
    </row>
    <row r="21" spans="1:2" x14ac:dyDescent="0.2">
      <c r="A21" s="9">
        <v>36</v>
      </c>
      <c r="B21" s="20">
        <v>0.99339999999999995</v>
      </c>
    </row>
    <row r="22" spans="1:2" x14ac:dyDescent="0.2">
      <c r="A22" s="9">
        <v>37</v>
      </c>
      <c r="B22" s="20">
        <v>0.98660000000000003</v>
      </c>
    </row>
    <row r="23" spans="1:2" x14ac:dyDescent="0.2">
      <c r="A23" s="9">
        <v>38</v>
      </c>
      <c r="B23" s="20">
        <v>0.97970000000000002</v>
      </c>
    </row>
    <row r="24" spans="1:2" x14ac:dyDescent="0.2">
      <c r="A24" s="9">
        <v>39</v>
      </c>
      <c r="B24" s="20">
        <v>0.97289999999999999</v>
      </c>
    </row>
    <row r="25" spans="1:2" x14ac:dyDescent="0.2">
      <c r="A25" s="9">
        <v>40</v>
      </c>
      <c r="B25" s="20">
        <v>0.96909999999999996</v>
      </c>
    </row>
    <row r="26" spans="1:2" x14ac:dyDescent="0.2">
      <c r="A26" s="9">
        <v>41</v>
      </c>
      <c r="B26" s="20">
        <v>0.95920000000000005</v>
      </c>
    </row>
    <row r="27" spans="1:2" x14ac:dyDescent="0.2">
      <c r="A27" s="9">
        <v>42</v>
      </c>
      <c r="B27" s="20">
        <v>0.95230000000000004</v>
      </c>
    </row>
    <row r="28" spans="1:2" x14ac:dyDescent="0.2">
      <c r="A28" s="9">
        <v>43</v>
      </c>
      <c r="B28" s="20">
        <v>0.94540000000000002</v>
      </c>
    </row>
    <row r="29" spans="1:2" x14ac:dyDescent="0.2">
      <c r="A29" s="9">
        <v>44</v>
      </c>
      <c r="B29" s="20">
        <v>0.9385</v>
      </c>
    </row>
    <row r="30" spans="1:2" x14ac:dyDescent="0.2">
      <c r="A30" s="9">
        <v>45</v>
      </c>
      <c r="B30" s="20">
        <v>0.93159999999999998</v>
      </c>
    </row>
    <row r="31" spans="1:2" x14ac:dyDescent="0.2">
      <c r="A31" s="9">
        <v>46</v>
      </c>
      <c r="B31" s="20">
        <v>0.92459999999999998</v>
      </c>
    </row>
    <row r="32" spans="1:2" x14ac:dyDescent="0.2">
      <c r="A32" s="9">
        <v>47</v>
      </c>
      <c r="B32" s="20">
        <v>0.91749999999999998</v>
      </c>
    </row>
    <row r="33" spans="1:2" x14ac:dyDescent="0.2">
      <c r="A33" s="9">
        <v>48</v>
      </c>
      <c r="B33" s="20">
        <v>0.91049999999999998</v>
      </c>
    </row>
    <row r="34" spans="1:2" x14ac:dyDescent="0.2">
      <c r="A34" s="9">
        <v>49</v>
      </c>
      <c r="B34" s="20">
        <v>0.90339999999999998</v>
      </c>
    </row>
    <row r="35" spans="1:2" x14ac:dyDescent="0.2">
      <c r="A35" s="9">
        <v>50</v>
      </c>
      <c r="B35" s="20">
        <v>0.89639999999999997</v>
      </c>
    </row>
    <row r="36" spans="1:2" x14ac:dyDescent="0.2">
      <c r="A36" s="9">
        <v>51</v>
      </c>
      <c r="B36" s="20">
        <v>0.88919999999999999</v>
      </c>
    </row>
    <row r="37" spans="1:2" x14ac:dyDescent="0.2">
      <c r="A37" s="9">
        <v>52</v>
      </c>
      <c r="B37" s="20">
        <v>0.88190000000000002</v>
      </c>
    </row>
    <row r="38" spans="1:2" x14ac:dyDescent="0.2">
      <c r="A38" s="9">
        <v>53</v>
      </c>
      <c r="B38" s="20">
        <v>0.87460000000000004</v>
      </c>
    </row>
    <row r="39" spans="1:2" x14ac:dyDescent="0.2">
      <c r="A39" s="9">
        <v>54</v>
      </c>
      <c r="B39" s="20">
        <v>0.86740000000000006</v>
      </c>
    </row>
    <row r="40" spans="1:2" x14ac:dyDescent="0.2">
      <c r="A40" s="9">
        <v>55</v>
      </c>
      <c r="B40" s="20">
        <v>0.86009999999999998</v>
      </c>
    </row>
    <row r="41" spans="1:2" x14ac:dyDescent="0.2">
      <c r="A41" s="9">
        <v>56</v>
      </c>
      <c r="B41" s="20">
        <v>0.85260000000000002</v>
      </c>
    </row>
    <row r="42" spans="1:2" x14ac:dyDescent="0.2">
      <c r="A42" s="9">
        <v>57</v>
      </c>
      <c r="B42" s="20">
        <v>0.84499999999999997</v>
      </c>
    </row>
    <row r="43" spans="1:2" x14ac:dyDescent="0.2">
      <c r="A43" s="9">
        <v>58</v>
      </c>
      <c r="B43" s="20">
        <v>0.83740000000000003</v>
      </c>
    </row>
    <row r="44" spans="1:2" x14ac:dyDescent="0.2">
      <c r="A44" s="9">
        <v>59</v>
      </c>
      <c r="B44" s="20">
        <v>0.82979999999999998</v>
      </c>
    </row>
    <row r="45" spans="1:2" x14ac:dyDescent="0.2">
      <c r="A45" s="9">
        <v>60</v>
      </c>
      <c r="B45" s="20">
        <v>0.82220000000000004</v>
      </c>
    </row>
    <row r="46" spans="1:2" x14ac:dyDescent="0.2">
      <c r="A46" s="9">
        <v>61</v>
      </c>
      <c r="B46" s="20">
        <v>0.81420000000000003</v>
      </c>
    </row>
    <row r="47" spans="1:2" x14ac:dyDescent="0.2">
      <c r="A47" s="9">
        <v>62</v>
      </c>
      <c r="B47" s="20">
        <v>0.80620000000000003</v>
      </c>
    </row>
    <row r="48" spans="1:2" x14ac:dyDescent="0.2">
      <c r="A48" s="9">
        <v>63</v>
      </c>
      <c r="B48" s="20">
        <v>0.79820000000000002</v>
      </c>
    </row>
    <row r="49" spans="1:2" x14ac:dyDescent="0.2">
      <c r="A49" s="9">
        <v>64</v>
      </c>
      <c r="B49" s="20">
        <v>0.79020000000000001</v>
      </c>
    </row>
    <row r="50" spans="1:2" x14ac:dyDescent="0.2">
      <c r="A50" s="9">
        <v>65</v>
      </c>
      <c r="B50" s="20">
        <v>0.78180000000000005</v>
      </c>
    </row>
    <row r="51" spans="1:2" x14ac:dyDescent="0.2">
      <c r="A51" s="9">
        <v>66</v>
      </c>
      <c r="B51" s="20">
        <v>0.77349999999999997</v>
      </c>
    </row>
    <row r="52" spans="1:2" x14ac:dyDescent="0.2">
      <c r="A52" s="9">
        <v>67</v>
      </c>
      <c r="B52" s="20">
        <v>0.76549999999999996</v>
      </c>
    </row>
    <row r="53" spans="1:2" x14ac:dyDescent="0.2">
      <c r="A53" s="9">
        <v>68</v>
      </c>
      <c r="B53" s="20">
        <v>0.75749999999999995</v>
      </c>
    </row>
    <row r="54" spans="1:2" x14ac:dyDescent="0.2">
      <c r="A54" s="9">
        <v>69</v>
      </c>
      <c r="B54" s="20">
        <v>0.74950000000000006</v>
      </c>
    </row>
    <row r="55" spans="1:2" x14ac:dyDescent="0.2">
      <c r="A55" s="9">
        <v>70</v>
      </c>
      <c r="B55" s="20">
        <v>0.74150000000000005</v>
      </c>
    </row>
    <row r="56" spans="1:2" x14ac:dyDescent="0.2">
      <c r="A56" s="9">
        <v>71</v>
      </c>
      <c r="B56" s="20">
        <v>0.73350000000000004</v>
      </c>
    </row>
    <row r="57" spans="1:2" x14ac:dyDescent="0.2">
      <c r="A57" s="9">
        <v>72</v>
      </c>
      <c r="B57" s="20">
        <v>0.72550000000000003</v>
      </c>
    </row>
    <row r="58" spans="1:2" x14ac:dyDescent="0.2">
      <c r="A58" s="9">
        <v>73</v>
      </c>
      <c r="B58" s="20">
        <v>0.71750000000000003</v>
      </c>
    </row>
    <row r="59" spans="1:2" x14ac:dyDescent="0.2">
      <c r="A59" s="9">
        <v>74</v>
      </c>
      <c r="B59" s="20">
        <v>0.70950000000000002</v>
      </c>
    </row>
    <row r="60" spans="1:2" x14ac:dyDescent="0.2">
      <c r="A60" s="9">
        <v>75</v>
      </c>
      <c r="B60" s="20">
        <v>0.70150000000000001</v>
      </c>
    </row>
    <row r="61" spans="1:2" x14ac:dyDescent="0.2">
      <c r="A61" s="9">
        <v>76</v>
      </c>
      <c r="B61" s="20">
        <v>0.69350000000000001</v>
      </c>
    </row>
    <row r="62" spans="1:2" x14ac:dyDescent="0.2">
      <c r="A62" s="9">
        <v>77</v>
      </c>
      <c r="B62" s="20">
        <v>0.6855</v>
      </c>
    </row>
    <row r="63" spans="1:2" x14ac:dyDescent="0.2">
      <c r="A63" s="9">
        <v>78</v>
      </c>
      <c r="B63" s="20">
        <v>0.67749999999999999</v>
      </c>
    </row>
    <row r="64" spans="1:2" x14ac:dyDescent="0.2">
      <c r="A64" s="9">
        <v>79</v>
      </c>
      <c r="B64" s="20">
        <v>0.66949999999999998</v>
      </c>
    </row>
    <row r="65" spans="1:2" x14ac:dyDescent="0.2">
      <c r="A65" s="9">
        <v>80</v>
      </c>
      <c r="B65" s="20">
        <v>0.66149999999999998</v>
      </c>
    </row>
  </sheetData>
  <sheetProtection selectLockedCells="1" selectUnlockedCells="1"/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2"/>
  <sheetViews>
    <sheetView topLeftCell="A51" workbookViewId="0">
      <pane ySplit="1" activePane="bottomLeft"/>
      <selection activeCell="D27" sqref="D27"/>
      <selection pane="bottomLeft" activeCell="A3" sqref="A3"/>
    </sheetView>
  </sheetViews>
  <sheetFormatPr defaultColWidth="11.42578125" defaultRowHeight="12.75" x14ac:dyDescent="0.2"/>
  <sheetData>
    <row r="1" spans="1:2" x14ac:dyDescent="0.2">
      <c r="A1" s="9" t="s">
        <v>5</v>
      </c>
      <c r="B1" s="20" t="s">
        <v>9</v>
      </c>
    </row>
    <row r="2" spans="1:2" x14ac:dyDescent="0.2">
      <c r="A2" s="9">
        <v>13</v>
      </c>
      <c r="B2" s="20">
        <v>1</v>
      </c>
    </row>
    <row r="3" spans="1:2" x14ac:dyDescent="0.2">
      <c r="A3" s="9">
        <v>17</v>
      </c>
      <c r="B3" s="20">
        <v>1</v>
      </c>
    </row>
    <row r="4" spans="1:2" x14ac:dyDescent="0.2">
      <c r="A4" s="9">
        <v>18</v>
      </c>
      <c r="B4" s="20">
        <v>1</v>
      </c>
    </row>
    <row r="5" spans="1:2" x14ac:dyDescent="0.2">
      <c r="A5" s="9">
        <v>19</v>
      </c>
      <c r="B5" s="20">
        <v>1</v>
      </c>
    </row>
    <row r="6" spans="1:2" x14ac:dyDescent="0.2">
      <c r="A6" s="9">
        <v>20</v>
      </c>
      <c r="B6" s="20">
        <v>1</v>
      </c>
    </row>
    <row r="7" spans="1:2" x14ac:dyDescent="0.2">
      <c r="A7" s="9">
        <v>21</v>
      </c>
      <c r="B7" s="20">
        <v>1</v>
      </c>
    </row>
    <row r="8" spans="1:2" x14ac:dyDescent="0.2">
      <c r="A8" s="9">
        <v>22</v>
      </c>
      <c r="B8" s="20">
        <v>1</v>
      </c>
    </row>
    <row r="9" spans="1:2" x14ac:dyDescent="0.2">
      <c r="A9" s="9">
        <v>23</v>
      </c>
      <c r="B9" s="20">
        <v>1</v>
      </c>
    </row>
    <row r="10" spans="1:2" x14ac:dyDescent="0.2">
      <c r="A10" s="9">
        <v>24</v>
      </c>
      <c r="B10" s="20">
        <v>1</v>
      </c>
    </row>
    <row r="11" spans="1:2" x14ac:dyDescent="0.2">
      <c r="A11" s="9">
        <v>25</v>
      </c>
      <c r="B11" s="20">
        <v>1</v>
      </c>
    </row>
    <row r="12" spans="1:2" x14ac:dyDescent="0.2">
      <c r="A12" s="9">
        <v>26</v>
      </c>
      <c r="B12" s="20">
        <v>1</v>
      </c>
    </row>
    <row r="13" spans="1:2" x14ac:dyDescent="0.2">
      <c r="A13" s="9">
        <v>27</v>
      </c>
      <c r="B13" s="20">
        <v>1</v>
      </c>
    </row>
    <row r="14" spans="1:2" x14ac:dyDescent="0.2">
      <c r="A14" s="9">
        <v>28</v>
      </c>
      <c r="B14" s="20">
        <v>1</v>
      </c>
    </row>
    <row r="15" spans="1:2" x14ac:dyDescent="0.2">
      <c r="A15" s="9">
        <v>29</v>
      </c>
      <c r="B15" s="20">
        <v>1</v>
      </c>
    </row>
    <row r="16" spans="1:2" x14ac:dyDescent="0.2">
      <c r="A16" s="9">
        <v>30</v>
      </c>
      <c r="B16" s="20">
        <v>1</v>
      </c>
    </row>
    <row r="17" spans="1:2" x14ac:dyDescent="0.2">
      <c r="A17" s="9">
        <v>31</v>
      </c>
      <c r="B17" s="20">
        <v>1</v>
      </c>
    </row>
    <row r="18" spans="1:2" x14ac:dyDescent="0.2">
      <c r="A18" s="9">
        <v>32</v>
      </c>
      <c r="B18" s="20">
        <v>1</v>
      </c>
    </row>
    <row r="19" spans="1:2" x14ac:dyDescent="0.2">
      <c r="A19" s="9">
        <v>33</v>
      </c>
      <c r="B19" s="20">
        <v>1</v>
      </c>
    </row>
    <row r="20" spans="1:2" x14ac:dyDescent="0.2">
      <c r="A20" s="9">
        <v>34</v>
      </c>
      <c r="B20" s="20">
        <v>1</v>
      </c>
    </row>
    <row r="21" spans="1:2" x14ac:dyDescent="0.2">
      <c r="A21" s="9">
        <v>35</v>
      </c>
      <c r="B21" s="20">
        <v>0.99380000000000002</v>
      </c>
    </row>
    <row r="22" spans="1:2" x14ac:dyDescent="0.2">
      <c r="A22" s="9">
        <v>36</v>
      </c>
      <c r="B22" s="20">
        <v>0.98760000000000003</v>
      </c>
    </row>
    <row r="23" spans="1:2" x14ac:dyDescent="0.2">
      <c r="A23" s="9">
        <v>37</v>
      </c>
      <c r="B23" s="20">
        <v>0.9798</v>
      </c>
    </row>
    <row r="24" spans="1:2" x14ac:dyDescent="0.2">
      <c r="A24" s="9">
        <v>38</v>
      </c>
      <c r="B24" s="20">
        <v>0.97209999999999996</v>
      </c>
    </row>
    <row r="25" spans="1:2" x14ac:dyDescent="0.2">
      <c r="A25" s="9">
        <v>39</v>
      </c>
      <c r="B25" s="20">
        <v>0.96430000000000005</v>
      </c>
    </row>
    <row r="26" spans="1:2" x14ac:dyDescent="0.2">
      <c r="A26" s="9">
        <v>40</v>
      </c>
      <c r="B26" s="20">
        <v>0.95650000000000002</v>
      </c>
    </row>
    <row r="27" spans="1:2" x14ac:dyDescent="0.2">
      <c r="A27" s="9">
        <v>41</v>
      </c>
      <c r="B27" s="20">
        <v>0.94540000000000002</v>
      </c>
    </row>
    <row r="28" spans="1:2" x14ac:dyDescent="0.2">
      <c r="A28" s="9">
        <v>42</v>
      </c>
      <c r="B28" s="20">
        <v>0.94079999999999997</v>
      </c>
    </row>
    <row r="29" spans="1:2" x14ac:dyDescent="0.2">
      <c r="A29" s="9">
        <v>43</v>
      </c>
      <c r="B29" s="20">
        <v>0.93300000000000005</v>
      </c>
    </row>
    <row r="30" spans="1:2" x14ac:dyDescent="0.2">
      <c r="A30" s="9">
        <v>44</v>
      </c>
      <c r="B30" s="20">
        <v>0.92510000000000003</v>
      </c>
    </row>
    <row r="31" spans="1:2" x14ac:dyDescent="0.2">
      <c r="A31" s="9">
        <v>45</v>
      </c>
      <c r="B31" s="20">
        <v>0.91720000000000002</v>
      </c>
    </row>
    <row r="32" spans="1:2" x14ac:dyDescent="0.2">
      <c r="A32" s="9">
        <v>46</v>
      </c>
      <c r="B32" s="20">
        <v>0.90920000000000001</v>
      </c>
    </row>
    <row r="33" spans="1:2" x14ac:dyDescent="0.2">
      <c r="A33" s="9">
        <v>47</v>
      </c>
      <c r="B33" s="20">
        <v>0.9012</v>
      </c>
    </row>
    <row r="34" spans="1:2" x14ac:dyDescent="0.2">
      <c r="A34" s="9">
        <v>48</v>
      </c>
      <c r="B34" s="20">
        <v>0.89319999999999999</v>
      </c>
    </row>
    <row r="35" spans="1:2" x14ac:dyDescent="0.2">
      <c r="A35" s="9">
        <v>49</v>
      </c>
      <c r="B35" s="20">
        <v>0.88519999999999999</v>
      </c>
    </row>
    <row r="36" spans="1:2" x14ac:dyDescent="0.2">
      <c r="A36" s="9">
        <v>50</v>
      </c>
      <c r="B36" s="20">
        <v>0.87719999999999998</v>
      </c>
    </row>
    <row r="37" spans="1:2" x14ac:dyDescent="0.2">
      <c r="A37" s="9">
        <v>51</v>
      </c>
      <c r="B37" s="20">
        <v>0.86899999999999999</v>
      </c>
    </row>
    <row r="38" spans="1:2" x14ac:dyDescent="0.2">
      <c r="A38" s="9">
        <v>52</v>
      </c>
      <c r="B38" s="20">
        <v>0.86080000000000001</v>
      </c>
    </row>
    <row r="39" spans="1:2" x14ac:dyDescent="0.2">
      <c r="A39" s="9">
        <v>53</v>
      </c>
      <c r="B39" s="20">
        <v>0.85260000000000002</v>
      </c>
    </row>
    <row r="40" spans="1:2" x14ac:dyDescent="0.2">
      <c r="A40" s="9">
        <v>54</v>
      </c>
      <c r="B40" s="20">
        <v>0.84440000000000004</v>
      </c>
    </row>
    <row r="41" spans="1:2" x14ac:dyDescent="0.2">
      <c r="A41" s="9">
        <v>55</v>
      </c>
      <c r="B41" s="20">
        <v>0.83620000000000005</v>
      </c>
    </row>
    <row r="42" spans="1:2" x14ac:dyDescent="0.2">
      <c r="A42" s="9">
        <v>56</v>
      </c>
      <c r="B42" s="20">
        <v>0.8276</v>
      </c>
    </row>
    <row r="43" spans="1:2" x14ac:dyDescent="0.2">
      <c r="A43" s="9">
        <v>57</v>
      </c>
      <c r="B43" s="20">
        <v>0.81859999999999999</v>
      </c>
    </row>
    <row r="44" spans="1:2" x14ac:dyDescent="0.2">
      <c r="A44" s="9">
        <v>58</v>
      </c>
      <c r="B44" s="20">
        <v>0.81059999999999999</v>
      </c>
    </row>
    <row r="45" spans="1:2" x14ac:dyDescent="0.2">
      <c r="A45" s="9">
        <v>59</v>
      </c>
      <c r="B45" s="20">
        <v>0.80190000000000006</v>
      </c>
    </row>
    <row r="46" spans="1:2" x14ac:dyDescent="0.2">
      <c r="A46" s="9">
        <v>60</v>
      </c>
      <c r="B46" s="20">
        <v>0.79320000000000002</v>
      </c>
    </row>
    <row r="47" spans="1:2" x14ac:dyDescent="0.2">
      <c r="A47" s="9">
        <v>61</v>
      </c>
      <c r="B47" s="20">
        <v>0.78449999999999998</v>
      </c>
    </row>
    <row r="48" spans="1:2" x14ac:dyDescent="0.2">
      <c r="A48" s="9">
        <v>62</v>
      </c>
      <c r="B48" s="20">
        <v>0.77580000000000005</v>
      </c>
    </row>
    <row r="49" spans="1:2" x14ac:dyDescent="0.2">
      <c r="A49" s="9">
        <v>63</v>
      </c>
      <c r="B49" s="20">
        <v>0.7671</v>
      </c>
    </row>
    <row r="50" spans="1:2" x14ac:dyDescent="0.2">
      <c r="A50" s="9">
        <v>64</v>
      </c>
      <c r="B50" s="20">
        <v>0.75840000000000007</v>
      </c>
    </row>
    <row r="51" spans="1:2" x14ac:dyDescent="0.2">
      <c r="A51" s="9">
        <v>65</v>
      </c>
      <c r="B51" s="20">
        <v>0.75020000000000009</v>
      </c>
    </row>
    <row r="52" spans="1:2" x14ac:dyDescent="0.2">
      <c r="A52" s="9">
        <v>66</v>
      </c>
      <c r="B52" s="20">
        <v>0.74199999999999999</v>
      </c>
    </row>
  </sheetData>
  <sheetProtection selectLockedCells="1" selectUnlockedCells="1"/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174"/>
  <sheetViews>
    <sheetView topLeftCell="A22" zoomScaleNormal="100" workbookViewId="0">
      <pane ySplit="1" topLeftCell="A112" activePane="bottomLeft"/>
      <selection activeCell="C22" sqref="C22"/>
      <selection pane="bottomLeft" activeCell="O126" sqref="O126"/>
    </sheetView>
  </sheetViews>
  <sheetFormatPr defaultColWidth="11.42578125" defaultRowHeight="12.75" x14ac:dyDescent="0.2"/>
  <cols>
    <col min="1" max="1" width="11.42578125" customWidth="1"/>
    <col min="2" max="2" width="9.28515625" customWidth="1"/>
    <col min="3" max="3" width="8.42578125" hidden="1" customWidth="1"/>
    <col min="4" max="4" width="28.42578125" customWidth="1"/>
    <col min="5" max="5" width="20.42578125" customWidth="1"/>
    <col min="6" max="6" width="11.42578125" customWidth="1"/>
    <col min="7" max="7" width="8.42578125" customWidth="1"/>
    <col min="8" max="8" width="10.42578125" customWidth="1"/>
    <col min="9" max="9" width="8.42578125" customWidth="1"/>
  </cols>
  <sheetData>
    <row r="2" spans="1:11" ht="25.5" x14ac:dyDescent="0.35">
      <c r="D2" s="21" t="s">
        <v>12</v>
      </c>
    </row>
    <row r="3" spans="1:11" ht="16.5" x14ac:dyDescent="0.25">
      <c r="D3" s="22" t="s">
        <v>446</v>
      </c>
    </row>
    <row r="5" spans="1:11" ht="18" x14ac:dyDescent="0.25">
      <c r="D5" s="23" t="s">
        <v>11</v>
      </c>
    </row>
    <row r="6" spans="1:11" x14ac:dyDescent="0.2">
      <c r="C6" s="10"/>
    </row>
    <row r="7" spans="1:11" ht="25.5" x14ac:dyDescent="0.2">
      <c r="A7" s="11" t="s">
        <v>7</v>
      </c>
      <c r="B7" s="11" t="s">
        <v>0</v>
      </c>
      <c r="C7" s="31" t="s">
        <v>8</v>
      </c>
      <c r="D7" s="13" t="s">
        <v>1</v>
      </c>
      <c r="E7" s="13" t="s">
        <v>47</v>
      </c>
      <c r="F7" s="32" t="s">
        <v>2</v>
      </c>
      <c r="G7" s="32" t="s">
        <v>3</v>
      </c>
      <c r="H7" s="32" t="s">
        <v>4</v>
      </c>
      <c r="I7" s="33" t="s">
        <v>5</v>
      </c>
      <c r="J7" s="32" t="s">
        <v>9</v>
      </c>
      <c r="K7" s="14" t="s">
        <v>10</v>
      </c>
    </row>
    <row r="8" spans="1:11" x14ac:dyDescent="0.2">
      <c r="A8" s="17">
        <v>1</v>
      </c>
      <c r="B8" s="15">
        <v>67</v>
      </c>
      <c r="C8" s="16">
        <v>1.0532407407407407E-2</v>
      </c>
      <c r="D8" s="17" t="str">
        <f>VLOOKUP(B8,Entries!$A$2:$D$376,2,FALSE)</f>
        <v>Dave</v>
      </c>
      <c r="E8" s="17" t="str">
        <f>VLOOKUP(B8,Entries!$A$2:$D$376,3,FALSE)</f>
        <v>Bedwell</v>
      </c>
      <c r="F8" s="15" t="str">
        <f>VLOOKUP(B8,Entries!$A$2:$H$376,4,FALSE)</f>
        <v>Guest</v>
      </c>
      <c r="G8" s="15" t="str">
        <f>VLOOKUP(B8,Entries!$A$2:$H$376,5,FALSE)</f>
        <v>Bristol &amp; West AC</v>
      </c>
      <c r="H8" s="15" t="str">
        <f>VLOOKUP(B8,Entries!$A$2:$H$376,6,FALSE)</f>
        <v>mv</v>
      </c>
      <c r="I8" s="15">
        <f>VLOOKUP(B8,Entries!$A$2:$H$376,7,FALSE)</f>
        <v>70</v>
      </c>
      <c r="J8" s="18">
        <f>IF(LEFT(H8,1)="M",VLOOKUP(I8,GradingM!$A$2:$C$106,2,FALSE),IF(LEFT(H8,1)="F",VLOOKUP(I8,GradingF!$A$2:$C$101,2,FALSE)," "))</f>
        <v>0.74150000000000005</v>
      </c>
      <c r="K8" s="19">
        <f t="shared" ref="K8:K40" si="0">IF(ISNUMBER(C8*J8),C8*J8," ")</f>
        <v>7.809780092592593E-3</v>
      </c>
    </row>
    <row r="9" spans="1:11" x14ac:dyDescent="0.2">
      <c r="A9" s="17">
        <v>2</v>
      </c>
      <c r="B9" s="17">
        <v>84</v>
      </c>
      <c r="C9" s="16">
        <v>9.4097222222222238E-3</v>
      </c>
      <c r="D9" s="17" t="str">
        <f>VLOOKUP(B9,Entries!$A$2:$D$376,2,FALSE)</f>
        <v xml:space="preserve">Julian </v>
      </c>
      <c r="E9" s="17" t="str">
        <f>VLOOKUP(B9,Entries!$A$2:$D$376,3,FALSE)</f>
        <v>Richardson</v>
      </c>
      <c r="F9" s="15" t="str">
        <f>VLOOKUP(B9,Entries!$A$2:$H$376,4,FALSE)</f>
        <v>County</v>
      </c>
      <c r="G9" s="15" t="str">
        <f>VLOOKUP(B9,Entries!$A$2:$H$376,5,FALSE)</f>
        <v>RATS</v>
      </c>
      <c r="H9" s="15" t="str">
        <f>VLOOKUP(B9,Entries!$A$2:$H$376,6,FALSE)</f>
        <v>mv</v>
      </c>
      <c r="I9" s="15">
        <f>VLOOKUP(B9,Entries!$A$2:$H$376,7,FALSE)</f>
        <v>56</v>
      </c>
      <c r="J9" s="18">
        <f>IF(LEFT(H9,1)="M",VLOOKUP(I9,GradingM!$A$2:$C$106,2,FALSE),IF(LEFT(H9,1)="F",VLOOKUP(I9,GradingF!$A$2:$C$101,2,FALSE)," "))</f>
        <v>0.85260000000000002</v>
      </c>
      <c r="K9" s="19">
        <f t="shared" si="0"/>
        <v>8.0227291666666676E-3</v>
      </c>
    </row>
    <row r="10" spans="1:11" x14ac:dyDescent="0.2">
      <c r="A10" s="17">
        <v>3</v>
      </c>
      <c r="B10">
        <v>59</v>
      </c>
      <c r="C10" s="16">
        <v>1.1041666666666667E-2</v>
      </c>
      <c r="D10" s="17" t="str">
        <f>VLOOKUP(B10,Entries!$A$2:$D$376,2,FALSE)</f>
        <v xml:space="preserve">Stewart </v>
      </c>
      <c r="E10" s="17" t="str">
        <f>VLOOKUP(B10,Entries!$A$2:$D$376,3,FALSE)</f>
        <v>Thorp</v>
      </c>
      <c r="F10" s="15" t="str">
        <f>VLOOKUP(B10,Entries!$A$2:$H$376,4,FALSE)</f>
        <v>Guest</v>
      </c>
      <c r="G10" s="15" t="str">
        <f>VLOOKUP(B10,Entries!$A$2:$H$376,5,FALSE)</f>
        <v>Oxford City AC</v>
      </c>
      <c r="H10" s="15" t="str">
        <f>VLOOKUP(B10,Entries!$A$2:$H$376,6,FALSE)</f>
        <v>mv</v>
      </c>
      <c r="I10" s="15">
        <f>VLOOKUP(B10,Entries!$A$2:$H$376,7,FALSE)</f>
        <v>71</v>
      </c>
      <c r="J10" s="18">
        <f>IF(LEFT(H10,1)="M",VLOOKUP(I10,GradingM!$A$2:$C$106,2,FALSE),IF(LEFT(H10,1)="F",VLOOKUP(I10,GradingF!$A$2:$C$101,2,FALSE)," "))</f>
        <v>0.73350000000000004</v>
      </c>
      <c r="K10" s="19">
        <f t="shared" si="0"/>
        <v>8.0990625000000004E-3</v>
      </c>
    </row>
    <row r="11" spans="1:11" x14ac:dyDescent="0.2">
      <c r="A11" s="17">
        <v>4</v>
      </c>
      <c r="B11" s="17">
        <v>118</v>
      </c>
      <c r="C11" s="16">
        <v>8.8773148148148153E-3</v>
      </c>
      <c r="D11" s="17" t="str">
        <f>VLOOKUP(B11,Entries!$A$2:$D$376,2,FALSE)</f>
        <v>Christian</v>
      </c>
      <c r="E11" s="17" t="str">
        <f>VLOOKUP(B11,Entries!$A$2:$D$376,3,FALSE)</f>
        <v>Orr</v>
      </c>
      <c r="F11" s="15" t="str">
        <f>VLOOKUP(B11,Entries!$A$2:$H$376,4,FALSE)</f>
        <v>County</v>
      </c>
      <c r="G11" s="15" t="str">
        <f>VLOOKUP(B11,Entries!$A$2:$H$376,5,FALSE)</f>
        <v>Fire &amp; Rescue</v>
      </c>
      <c r="H11" s="15" t="str">
        <f>VLOOKUP(B11,Entries!$A$2:$H$376,6,FALSE)</f>
        <v>mv</v>
      </c>
      <c r="I11" s="15">
        <f>VLOOKUP(B11,Entries!$A$2:$H$376,7,FALSE)</f>
        <v>44</v>
      </c>
      <c r="J11" s="18">
        <f>IF(LEFT(H11,1)="M",VLOOKUP(I11,GradingM!$A$2:$C$106,2,FALSE),IF(LEFT(H11,1)="F",VLOOKUP(I11,GradingF!$A$2:$C$101,2,FALSE)," "))</f>
        <v>0.9385</v>
      </c>
      <c r="K11" s="19">
        <f t="shared" si="0"/>
        <v>8.3313599537037045E-3</v>
      </c>
    </row>
    <row r="12" spans="1:11" x14ac:dyDescent="0.2">
      <c r="A12" s="17">
        <v>5</v>
      </c>
      <c r="B12" s="17">
        <v>199</v>
      </c>
      <c r="C12" s="16">
        <v>9.6296296296296303E-3</v>
      </c>
      <c r="D12" s="17" t="str">
        <f>VLOOKUP(B12,Entries!$A$2:$D$376,2,FALSE)</f>
        <v xml:space="preserve">Chris </v>
      </c>
      <c r="E12" s="17" t="str">
        <f>VLOOKUP(B12,Entries!$A$2:$D$376,3,FALSE)</f>
        <v>Prince</v>
      </c>
      <c r="F12" s="15" t="str">
        <f>VLOOKUP(B12,Entries!$A$2:$H$376,4,FALSE)</f>
        <v>Guest</v>
      </c>
      <c r="G12" s="15" t="str">
        <f>VLOOKUP(B12,Entries!$A$2:$H$376,5,FALSE)</f>
        <v>Oxford City AC</v>
      </c>
      <c r="H12" s="15" t="str">
        <f>VLOOKUP(B12,Entries!$A$2:$H$376,6,FALSE)</f>
        <v>mv</v>
      </c>
      <c r="I12" s="15">
        <f>VLOOKUP(B12,Entries!$A$2:$H$376,7,FALSE)</f>
        <v>54</v>
      </c>
      <c r="J12" s="18">
        <f>IF(LEFT(H12,1)="M",VLOOKUP(I12,GradingM!$A$2:$C$106,2,FALSE),IF(LEFT(H12,1)="F",VLOOKUP(I12,GradingF!$A$2:$C$101,2,FALSE)," "))</f>
        <v>0.86740000000000006</v>
      </c>
      <c r="K12" s="19">
        <f t="shared" si="0"/>
        <v>8.3527407407407422E-3</v>
      </c>
    </row>
    <row r="13" spans="1:11" x14ac:dyDescent="0.2">
      <c r="A13" s="17">
        <v>6</v>
      </c>
      <c r="B13" s="17">
        <v>8</v>
      </c>
      <c r="C13" s="16">
        <v>8.726851851851852E-3</v>
      </c>
      <c r="D13" s="17" t="str">
        <f>VLOOKUP(B13,Entries!$A$2:$D$376,2,FALSE)</f>
        <v>Aaron</v>
      </c>
      <c r="E13" s="17" t="str">
        <f>VLOOKUP(B13,Entries!$A$2:$D$376,3,FALSE)</f>
        <v>Burgess</v>
      </c>
      <c r="F13" s="15" t="str">
        <f>VLOOKUP(B13,Entries!$A$2:$H$376,4,FALSE)</f>
        <v>Guest</v>
      </c>
      <c r="G13" s="15" t="str">
        <f>VLOOKUP(B13,Entries!$A$2:$H$376,5,FALSE)</f>
        <v>Oxford City AC</v>
      </c>
      <c r="H13" s="15" t="str">
        <f>VLOOKUP(B13,Entries!$A$2:$H$376,6,FALSE)</f>
        <v>m</v>
      </c>
      <c r="I13" s="15">
        <f>VLOOKUP(B13,Entries!$A$2:$H$376,7,FALSE)</f>
        <v>41</v>
      </c>
      <c r="J13" s="18">
        <f>IF(LEFT(H13,1)="M",VLOOKUP(I13,GradingM!$A$2:$C$106,2,FALSE),IF(LEFT(H13,1)="F",VLOOKUP(I13,GradingF!$A$2:$C$101,2,FALSE)," "))</f>
        <v>0.95920000000000005</v>
      </c>
      <c r="K13" s="19">
        <f t="shared" si="0"/>
        <v>8.3707962962962963E-3</v>
      </c>
    </row>
    <row r="14" spans="1:11" x14ac:dyDescent="0.2">
      <c r="A14" s="17">
        <v>7</v>
      </c>
      <c r="B14" s="17">
        <v>57</v>
      </c>
      <c r="C14" s="16">
        <v>8.4143518518518517E-3</v>
      </c>
      <c r="D14" s="17" t="str">
        <f>VLOOKUP(B14,Entries!$A$2:$D$376,2,FALSE)</f>
        <v>Alex</v>
      </c>
      <c r="E14" s="17" t="str">
        <f>VLOOKUP(B14,Entries!$A$2:$D$376,3,FALSE)</f>
        <v>Sutton</v>
      </c>
      <c r="F14" s="15" t="str">
        <f>VLOOKUP(B14,Entries!$A$2:$H$376,4,FALSE)</f>
        <v>City</v>
      </c>
      <c r="G14" s="15" t="str">
        <f>VLOOKUP(B14,Entries!$A$2:$H$376,5,FALSE)</f>
        <v>Planning</v>
      </c>
      <c r="H14" s="15" t="str">
        <f>VLOOKUP(B14,Entries!$A$2:$H$376,6,FALSE)</f>
        <v>m</v>
      </c>
      <c r="I14" s="15">
        <f>VLOOKUP(B14,Entries!$A$2:$H$376,7,FALSE)</f>
        <v>24</v>
      </c>
      <c r="J14" s="18">
        <f>IF(LEFT(H14,1)="M",VLOOKUP(I14,GradingM!$A$2:$C$106,2,FALSE),IF(LEFT(H14,1)="F",VLOOKUP(I14,GradingF!$A$2:$C$101,2,FALSE)," "))</f>
        <v>1</v>
      </c>
      <c r="K14" s="19">
        <f t="shared" si="0"/>
        <v>8.4143518518518517E-3</v>
      </c>
    </row>
    <row r="15" spans="1:11" x14ac:dyDescent="0.2">
      <c r="A15" s="17">
        <v>8</v>
      </c>
      <c r="B15" s="17">
        <v>6</v>
      </c>
      <c r="C15" s="16">
        <v>8.9236111111111113E-3</v>
      </c>
      <c r="D15" s="17" t="str">
        <f>VLOOKUP(B15,Entries!$A$2:$D$376,2,FALSE)</f>
        <v>Betts</v>
      </c>
      <c r="E15" s="17" t="str">
        <f>VLOOKUP(B15,Entries!$A$2:$D$376,3,FALSE)</f>
        <v>Alex</v>
      </c>
      <c r="F15" s="15" t="str">
        <f>VLOOKUP(B15,Entries!$A$2:$H$376,4,FALSE)</f>
        <v>Guest</v>
      </c>
      <c r="G15" s="15" t="str">
        <f>VLOOKUP(B15,Entries!$A$2:$H$376,5,FALSE)</f>
        <v xml:space="preserve"> </v>
      </c>
      <c r="H15" s="15" t="str">
        <f>VLOOKUP(B15,Entries!$A$2:$H$376,6,FALSE)</f>
        <v>mv</v>
      </c>
      <c r="I15" s="15">
        <f>VLOOKUP(B15,Entries!$A$2:$H$376,7,FALSE)</f>
        <v>43</v>
      </c>
      <c r="J15" s="18">
        <f>IF(LEFT(H15,1)="M",VLOOKUP(I15,GradingM!$A$2:$C$106,2,FALSE),IF(LEFT(H15,1)="F",VLOOKUP(I15,GradingF!$A$2:$C$101,2,FALSE)," "))</f>
        <v>0.94540000000000002</v>
      </c>
      <c r="K15" s="19">
        <f t="shared" si="0"/>
        <v>8.4363819444444443E-3</v>
      </c>
    </row>
    <row r="16" spans="1:11" x14ac:dyDescent="0.2">
      <c r="A16" s="17">
        <v>9</v>
      </c>
      <c r="B16" s="17">
        <v>73</v>
      </c>
      <c r="C16" s="16">
        <v>1.2233796296296296E-2</v>
      </c>
      <c r="D16" s="17" t="str">
        <f>VLOOKUP(B16,Entries!$A$2:$D$376,2,FALSE)</f>
        <v>John</v>
      </c>
      <c r="E16" s="17" t="str">
        <f>VLOOKUP(B16,Entries!$A$2:$D$376,3,FALSE)</f>
        <v>Exley</v>
      </c>
      <c r="F16" s="15" t="str">
        <f>VLOOKUP(B16,Entries!$A$2:$H$376,4,FALSE)</f>
        <v>Guest</v>
      </c>
      <c r="G16" s="15" t="str">
        <f>VLOOKUP(B16,Entries!$A$2:$H$376,5,FALSE)</f>
        <v>Oxford City AC</v>
      </c>
      <c r="H16" s="15" t="str">
        <f>VLOOKUP(B16,Entries!$A$2:$H$376,6,FALSE)</f>
        <v>mv</v>
      </c>
      <c r="I16" s="15">
        <f>VLOOKUP(B16,Entries!$A$2:$H$376,7,FALSE)</f>
        <v>76</v>
      </c>
      <c r="J16" s="18">
        <f>IF(LEFT(H16,1)="M",VLOOKUP(I16,GradingM!$A$2:$C$106,2,FALSE),IF(LEFT(H16,1)="F",VLOOKUP(I16,GradingF!$A$2:$C$101,2,FALSE)," "))</f>
        <v>0.69350000000000001</v>
      </c>
      <c r="K16" s="19">
        <f t="shared" si="0"/>
        <v>8.4841377314814823E-3</v>
      </c>
    </row>
    <row r="17" spans="1:11" x14ac:dyDescent="0.2">
      <c r="A17" s="17">
        <v>10</v>
      </c>
      <c r="B17" s="17">
        <v>25</v>
      </c>
      <c r="C17" s="16">
        <v>1.1516203703703702E-2</v>
      </c>
      <c r="D17" s="17" t="str">
        <f>VLOOKUP(B17,Entries!$A$2:$D$376,2,FALSE)</f>
        <v>Richard</v>
      </c>
      <c r="E17" s="17" t="str">
        <f>VLOOKUP(B17,Entries!$A$2:$D$376,3,FALSE)</f>
        <v>Grant</v>
      </c>
      <c r="F17" s="15" t="str">
        <f>VLOOKUP(B17,Entries!$A$2:$H$376,4,FALSE)</f>
        <v>Guest</v>
      </c>
      <c r="G17" s="15" t="str">
        <f>VLOOKUP(B17,Entries!$A$2:$H$376,5,FALSE)</f>
        <v>Oxford City AC</v>
      </c>
      <c r="H17" s="15" t="str">
        <f>VLOOKUP(B17,Entries!$A$2:$H$376,6,FALSE)</f>
        <v>mv</v>
      </c>
      <c r="I17" s="15">
        <f>VLOOKUP(B17,Entries!$A$2:$H$376,7,FALSE)</f>
        <v>70</v>
      </c>
      <c r="J17" s="18">
        <f>IF(LEFT(H17,1)="M",VLOOKUP(I17,GradingM!$A$2:$C$106,2,FALSE),IF(LEFT(H17,1)="F",VLOOKUP(I17,GradingF!$A$2:$C$101,2,FALSE)," "))</f>
        <v>0.74150000000000005</v>
      </c>
      <c r="K17" s="19">
        <f t="shared" si="0"/>
        <v>8.5392650462962957E-3</v>
      </c>
    </row>
    <row r="18" spans="1:11" x14ac:dyDescent="0.2">
      <c r="A18" s="17">
        <v>11</v>
      </c>
      <c r="B18" s="17">
        <v>90</v>
      </c>
      <c r="C18" s="16">
        <v>1.0254629629629629E-2</v>
      </c>
      <c r="D18" s="17" t="str">
        <f>VLOOKUP(B18,Entries!$A$2:$D$376,2,FALSE)</f>
        <v xml:space="preserve">Rob </v>
      </c>
      <c r="E18" s="17" t="str">
        <f>VLOOKUP(B18,Entries!$A$2:$D$376,3,FALSE)</f>
        <v>Webster</v>
      </c>
      <c r="F18" s="15" t="str">
        <f>VLOOKUP(B18,Entries!$A$2:$H$376,4,FALSE)</f>
        <v>Guest</v>
      </c>
      <c r="G18" s="15" t="str">
        <f>VLOOKUP(B18,Entries!$A$2:$H$376,5,FALSE)</f>
        <v>Woodstock Harriers</v>
      </c>
      <c r="H18" s="15" t="str">
        <f>VLOOKUP(B18,Entries!$A$2:$H$376,6,FALSE)</f>
        <v>mv</v>
      </c>
      <c r="I18" s="15">
        <f>VLOOKUP(B18,Entries!$A$2:$H$376,7,FALSE)</f>
        <v>58</v>
      </c>
      <c r="J18" s="18">
        <f>IF(LEFT(H18,1)="M",VLOOKUP(I18,GradingM!$A$2:$C$106,2,FALSE),IF(LEFT(H18,1)="F",VLOOKUP(I18,GradingF!$A$2:$C$101,2,FALSE)," "))</f>
        <v>0.83740000000000003</v>
      </c>
      <c r="K18" s="19">
        <f t="shared" si="0"/>
        <v>8.5872268518518511E-3</v>
      </c>
    </row>
    <row r="19" spans="1:11" x14ac:dyDescent="0.2">
      <c r="A19" s="17">
        <v>12</v>
      </c>
      <c r="B19" s="17"/>
      <c r="C19" s="16"/>
      <c r="D19" s="17" t="s">
        <v>453</v>
      </c>
      <c r="E19" s="17" t="s">
        <v>454</v>
      </c>
      <c r="F19" s="15" t="s">
        <v>118</v>
      </c>
      <c r="G19" s="15" t="s">
        <v>18</v>
      </c>
      <c r="H19" s="15" t="s">
        <v>14</v>
      </c>
      <c r="I19" s="15">
        <v>66</v>
      </c>
      <c r="J19" s="18">
        <f>IF(LEFT(H19,1)="M",VLOOKUP(I19,GradingM!$A$2:$C$106,2,FALSE),IF(LEFT(H19,1)="F",VLOOKUP(I19,GradingF!$A$2:$C$101,2,FALSE)," "))</f>
        <v>0.77349999999999997</v>
      </c>
      <c r="K19" s="19">
        <v>8.6750173611111099E-3</v>
      </c>
    </row>
    <row r="20" spans="1:11" x14ac:dyDescent="0.2">
      <c r="A20" s="17">
        <v>13</v>
      </c>
      <c r="B20" s="17">
        <v>17</v>
      </c>
      <c r="C20" s="16">
        <v>1.0775462962962964E-2</v>
      </c>
      <c r="D20" s="17" t="str">
        <f>VLOOKUP(B20,Entries!$A$2:$D$376,2,FALSE)</f>
        <v xml:space="preserve">Simon </v>
      </c>
      <c r="E20" s="17" t="str">
        <f>VLOOKUP(B20,Entries!$A$2:$D$376,3,FALSE)</f>
        <v>Dales</v>
      </c>
      <c r="F20" s="15" t="str">
        <f>VLOOKUP(B20,Entries!$A$2:$H$376,4,FALSE)</f>
        <v>Guest</v>
      </c>
      <c r="G20" s="15" t="str">
        <f>VLOOKUP(B20,Entries!$A$2:$H$376,5,FALSE)</f>
        <v>Headington Road Runners</v>
      </c>
      <c r="H20" s="15" t="str">
        <f>VLOOKUP(B20,Entries!$A$2:$H$376,6,FALSE)</f>
        <v>mv</v>
      </c>
      <c r="I20" s="15">
        <f>VLOOKUP(B20,Entries!$A$2:$H$376,7,FALSE)</f>
        <v>62</v>
      </c>
      <c r="J20" s="18">
        <f>IF(LEFT(H20,1)="M",VLOOKUP(I20,GradingM!$A$2:$C$106,2,FALSE),IF(LEFT(H20,1)="F",VLOOKUP(I20,GradingF!$A$2:$C$101,2,FALSE)," "))</f>
        <v>0.80620000000000003</v>
      </c>
      <c r="K20" s="19">
        <f t="shared" si="0"/>
        <v>8.6871782407407418E-3</v>
      </c>
    </row>
    <row r="21" spans="1:11" x14ac:dyDescent="0.2">
      <c r="A21" s="17">
        <v>14</v>
      </c>
      <c r="B21" s="28">
        <v>253</v>
      </c>
      <c r="C21" s="16">
        <v>9.5833333333333343E-3</v>
      </c>
      <c r="D21" s="28" t="s">
        <v>361</v>
      </c>
      <c r="E21" s="28" t="s">
        <v>435</v>
      </c>
      <c r="F21" s="40" t="s">
        <v>118</v>
      </c>
      <c r="G21" s="28" t="s">
        <v>429</v>
      </c>
      <c r="H21" s="40" t="s">
        <v>14</v>
      </c>
      <c r="I21" s="28">
        <v>47</v>
      </c>
      <c r="J21" s="18">
        <v>0.91749999999999998</v>
      </c>
      <c r="K21" s="19">
        <f t="shared" ref="K21" si="1">IF(ISNUMBER(C21*J21),C21*J21," ")</f>
        <v>8.7927083333333347E-3</v>
      </c>
    </row>
    <row r="22" spans="1:11" x14ac:dyDescent="0.2">
      <c r="A22" s="17">
        <v>15</v>
      </c>
      <c r="B22" s="17">
        <v>48</v>
      </c>
      <c r="C22" s="16">
        <v>9.1782407407407403E-3</v>
      </c>
      <c r="D22" s="17" t="str">
        <f>VLOOKUP(B22,Entries!$A$2:$D$376,2,FALSE)</f>
        <v>Neil</v>
      </c>
      <c r="E22" s="17" t="str">
        <f>VLOOKUP(B22,Entries!$A$2:$D$376,3,FALSE)</f>
        <v>Pinnell</v>
      </c>
      <c r="F22" s="15" t="str">
        <f>VLOOKUP(B22,Entries!$A$2:$H$376,4,FALSE)</f>
        <v>Guest</v>
      </c>
      <c r="G22" s="15" t="str">
        <f>VLOOKUP(B22,Entries!$A$2:$H$376,5,FALSE)</f>
        <v>Unipart</v>
      </c>
      <c r="H22" s="15" t="str">
        <f>VLOOKUP(B22,Entries!$A$2:$H$376,6,FALSE)</f>
        <v>mv</v>
      </c>
      <c r="I22" s="15">
        <f>VLOOKUP(B22,Entries!$A$2:$H$376,7,FALSE)</f>
        <v>42</v>
      </c>
      <c r="J22" s="18">
        <f>IF(LEFT(H22,1)="M",VLOOKUP(I22,GradingM!$A$2:$C$106,2,FALSE),IF(LEFT(H22,1)="F",VLOOKUP(I22,GradingF!$A$2:$C$101,2,FALSE)," "))</f>
        <v>0.95230000000000004</v>
      </c>
      <c r="K22" s="19">
        <f t="shared" si="0"/>
        <v>8.7404386574074077E-3</v>
      </c>
    </row>
    <row r="23" spans="1:11" x14ac:dyDescent="0.2">
      <c r="A23" s="17">
        <v>16</v>
      </c>
      <c r="B23" s="17">
        <v>197</v>
      </c>
      <c r="C23" s="16">
        <v>1.0173611111111111E-2</v>
      </c>
      <c r="D23" s="17" t="str">
        <f>VLOOKUP(B23,Entries!$A$2:$D$376,2,FALSE)</f>
        <v>Paul</v>
      </c>
      <c r="E23" s="17" t="str">
        <f>VLOOKUP(B23,Entries!$A$2:$D$376,3,FALSE)</f>
        <v>Scott</v>
      </c>
      <c r="F23" s="15" t="str">
        <f>VLOOKUP(B23,Entries!$A$2:$H$376,4,FALSE)</f>
        <v>City</v>
      </c>
      <c r="G23" s="15" t="str">
        <f>VLOOKUP(B23,Entries!$A$2:$H$376,5,FALSE)</f>
        <v>Environmental Sustainability</v>
      </c>
      <c r="H23" s="15" t="str">
        <f>VLOOKUP(B23,Entries!$A$2:$H$376,6,FALSE)</f>
        <v>mv</v>
      </c>
      <c r="I23" s="15">
        <f>VLOOKUP(B23,Entries!$A$2:$H$376,7,FALSE)</f>
        <v>55</v>
      </c>
      <c r="J23" s="18">
        <f>IF(LEFT(H23,1)="M",VLOOKUP(I23,GradingM!$A$2:$C$106,2,FALSE),IF(LEFT(H23,1)="F",VLOOKUP(I23,GradingF!$A$2:$C$101,2,FALSE)," "))</f>
        <v>0.86009999999999998</v>
      </c>
      <c r="K23" s="19">
        <f t="shared" si="0"/>
        <v>8.7503229166666658E-3</v>
      </c>
    </row>
    <row r="24" spans="1:11" x14ac:dyDescent="0.2">
      <c r="A24" s="17">
        <v>17</v>
      </c>
      <c r="B24" s="17">
        <v>26</v>
      </c>
      <c r="C24" s="16">
        <v>1.1805555555555555E-2</v>
      </c>
      <c r="D24" s="17" t="str">
        <f>VLOOKUP(B24,Entries!$A$2:$D$376,2,FALSE)</f>
        <v xml:space="preserve">Phil </v>
      </c>
      <c r="E24" s="17" t="str">
        <f>VLOOKUP(B24,Entries!$A$2:$D$376,3,FALSE)</f>
        <v>Harding</v>
      </c>
      <c r="F24" s="15" t="str">
        <f>VLOOKUP(B24,Entries!$A$2:$H$376,4,FALSE)</f>
        <v>Guest</v>
      </c>
      <c r="G24" s="15" t="str">
        <f>VLOOKUP(B24,Entries!$A$2:$H$376,5,FALSE)</f>
        <v>Avon Valley AC</v>
      </c>
      <c r="H24" s="15" t="str">
        <f>VLOOKUP(B24,Entries!$A$2:$H$376,6,FALSE)</f>
        <v>mv</v>
      </c>
      <c r="I24" s="15">
        <f>VLOOKUP(B24,Entries!$A$2:$H$376,7,FALSE)</f>
        <v>70</v>
      </c>
      <c r="J24" s="18">
        <f>IF(LEFT(H24,1)="M",VLOOKUP(I24,GradingM!$A$2:$C$106,2,FALSE),IF(LEFT(H24,1)="F",VLOOKUP(I24,GradingF!$A$2:$C$101,2,FALSE)," "))</f>
        <v>0.74150000000000005</v>
      </c>
      <c r="K24" s="19">
        <f t="shared" si="0"/>
        <v>8.7538194444444443E-3</v>
      </c>
    </row>
    <row r="25" spans="1:11" x14ac:dyDescent="0.2">
      <c r="A25" s="17">
        <v>18</v>
      </c>
      <c r="B25" s="17">
        <v>191</v>
      </c>
      <c r="C25" s="16">
        <v>9.5486111111111101E-3</v>
      </c>
      <c r="D25" s="17" t="str">
        <f>VLOOKUP(B25,Entries!$A$2:$D$376,2,FALSE)</f>
        <v>Ed</v>
      </c>
      <c r="E25" s="17" t="str">
        <f>VLOOKUP(B25,Entries!$A$2:$D$376,3,FALSE)</f>
        <v>Price</v>
      </c>
      <c r="F25" s="15" t="str">
        <f>VLOOKUP(B25,Entries!$A$2:$H$376,4,FALSE)</f>
        <v>guest</v>
      </c>
      <c r="G25" s="15" t="str">
        <f>VLOOKUP(B25,Entries!$A$2:$H$376,5,FALSE)</f>
        <v>Oxford University Press</v>
      </c>
      <c r="H25" s="15" t="str">
        <f>VLOOKUP(B25,Entries!$A$2:$H$376,6,FALSE)</f>
        <v>mv</v>
      </c>
      <c r="I25" s="15">
        <f>VLOOKUP(B25,Entries!$A$2:$H$376,7,FALSE)</f>
        <v>47</v>
      </c>
      <c r="J25" s="18">
        <f>IF(LEFT(H25,1)="M",VLOOKUP(I25,GradingM!$A$2:$C$106,2,FALSE),IF(LEFT(H25,1)="F",VLOOKUP(I25,GradingF!$A$2:$C$101,2,FALSE)," "))</f>
        <v>0.91749999999999998</v>
      </c>
      <c r="K25" s="19">
        <f t="shared" si="0"/>
        <v>8.7608506944444435E-3</v>
      </c>
    </row>
    <row r="26" spans="1:11" x14ac:dyDescent="0.2">
      <c r="A26" s="17">
        <v>19</v>
      </c>
      <c r="B26" s="17">
        <v>164</v>
      </c>
      <c r="C26" s="16">
        <v>9.8958333333333329E-3</v>
      </c>
      <c r="D26" s="17" t="str">
        <f>VLOOKUP(B26,Entries!$A$2:$D$376,2,FALSE)</f>
        <v>Xavier</v>
      </c>
      <c r="E26" s="17" t="str">
        <f>VLOOKUP(B26,Entries!$A$2:$D$376,3,FALSE)</f>
        <v>Laurent</v>
      </c>
      <c r="F26" s="15" t="str">
        <f>VLOOKUP(B26,Entries!$A$2:$H$376,4,FALSE)</f>
        <v>guest</v>
      </c>
      <c r="G26" s="15" t="str">
        <f>VLOOKUP(B26,Entries!$A$2:$H$376,5,FALSE)</f>
        <v>Ox Uni IT</v>
      </c>
      <c r="H26" s="15" t="str">
        <f>VLOOKUP(B26,Entries!$A$2:$H$376,6,FALSE)</f>
        <v>mv</v>
      </c>
      <c r="I26" s="15">
        <f>VLOOKUP(B26,Entries!$A$2:$H$376,7,FALSE)</f>
        <v>51</v>
      </c>
      <c r="J26" s="18">
        <f>IF(LEFT(H26,1)="M",VLOOKUP(I26,GradingM!$A$2:$C$106,2,FALSE),IF(LEFT(H26,1)="F",VLOOKUP(I26,GradingF!$A$2:$C$101,2,FALSE)," "))</f>
        <v>0.88919999999999999</v>
      </c>
      <c r="K26" s="19">
        <f t="shared" si="0"/>
        <v>8.7993749999999999E-3</v>
      </c>
    </row>
    <row r="27" spans="1:11" x14ac:dyDescent="0.2">
      <c r="A27" s="17">
        <v>20</v>
      </c>
      <c r="B27" s="17">
        <v>103</v>
      </c>
      <c r="C27" s="16">
        <v>1.0081018518518519E-2</v>
      </c>
      <c r="D27" s="17" t="str">
        <f>VLOOKUP(B27,Entries!$A$2:$D$376,2,FALSE)</f>
        <v>Gary</v>
      </c>
      <c r="E27" s="17" t="str">
        <f>VLOOKUP(B27,Entries!$A$2:$D$376,3,FALSE)</f>
        <v>Crone</v>
      </c>
      <c r="F27" s="15" t="str">
        <f>VLOOKUP(B27,Entries!$A$2:$H$376,4,FALSE)</f>
        <v>County</v>
      </c>
      <c r="G27" s="15" t="str">
        <f>VLOOKUP(B27,Entries!$A$2:$H$376,5,FALSE)</f>
        <v>Fire &amp; Rescue</v>
      </c>
      <c r="H27" s="15" t="str">
        <f>VLOOKUP(B27,Entries!$A$2:$H$376,6,FALSE)</f>
        <v>mv</v>
      </c>
      <c r="I27" s="15">
        <f>VLOOKUP(B27,Entries!$A$2:$H$376,7,FALSE)</f>
        <v>52</v>
      </c>
      <c r="J27" s="18">
        <f>IF(LEFT(H27,1)="M",VLOOKUP(I27,GradingM!$A$2:$C$106,2,FALSE),IF(LEFT(H27,1)="F",VLOOKUP(I27,GradingF!$A$2:$C$101,2,FALSE)," "))</f>
        <v>0.88190000000000002</v>
      </c>
      <c r="K27" s="19">
        <f t="shared" si="0"/>
        <v>8.8904502314814809E-3</v>
      </c>
    </row>
    <row r="28" spans="1:11" x14ac:dyDescent="0.2">
      <c r="A28" s="17">
        <v>21</v>
      </c>
      <c r="B28" s="17">
        <v>5</v>
      </c>
      <c r="C28" s="16">
        <v>1.0694444444444444E-2</v>
      </c>
      <c r="D28" s="17" t="str">
        <f>VLOOKUP(B28,Entries!$A$2:$D$376,2,FALSE)</f>
        <v>Chris</v>
      </c>
      <c r="E28" s="17" t="str">
        <f>VLOOKUP(B28,Entries!$A$2:$D$376,3,FALSE)</f>
        <v>Bedford</v>
      </c>
      <c r="F28" s="15" t="str">
        <f>VLOOKUP(B28,Entries!$A$2:$H$376,4,FALSE)</f>
        <v>Guest</v>
      </c>
      <c r="G28" s="15" t="str">
        <f>VLOOKUP(B28,Entries!$A$2:$H$376,5,FALSE)</f>
        <v>Abingdon AC</v>
      </c>
      <c r="H28" s="15" t="str">
        <f>VLOOKUP(B28,Entries!$A$2:$H$376,6,FALSE)</f>
        <v>mv</v>
      </c>
      <c r="I28" s="15">
        <f>VLOOKUP(B28,Entries!$A$2:$H$376,7,FALSE)</f>
        <v>58</v>
      </c>
      <c r="J28" s="18">
        <f>IF(LEFT(H28,1)="M",VLOOKUP(I28,GradingM!$A$2:$C$106,2,FALSE),IF(LEFT(H28,1)="F",VLOOKUP(I28,GradingF!$A$2:$C$101,2,FALSE)," "))</f>
        <v>0.83740000000000003</v>
      </c>
      <c r="K28" s="19">
        <f t="shared" si="0"/>
        <v>8.9555277777777775E-3</v>
      </c>
    </row>
    <row r="29" spans="1:11" x14ac:dyDescent="0.2">
      <c r="A29" s="17">
        <v>22</v>
      </c>
      <c r="B29" s="17">
        <v>2</v>
      </c>
      <c r="C29" s="16">
        <v>1.1828703703703704E-2</v>
      </c>
      <c r="D29" s="17" t="str">
        <f>VLOOKUP(B29,Entries!$A$2:$D$376,2,FALSE)</f>
        <v xml:space="preserve">Andy </v>
      </c>
      <c r="E29" s="17" t="str">
        <f>VLOOKUP(B29,Entries!$A$2:$D$376,3,FALSE)</f>
        <v>Battye</v>
      </c>
      <c r="F29" s="15" t="str">
        <f>VLOOKUP(B29,Entries!$A$2:$H$376,4,FALSE)</f>
        <v>guest</v>
      </c>
      <c r="G29" s="15" t="str">
        <f>VLOOKUP(B29,Entries!$A$2:$H$376,5,FALSE)</f>
        <v>Woodstock Harriers</v>
      </c>
      <c r="H29" s="15" t="str">
        <f>VLOOKUP(B29,Entries!$A$2:$H$376,6,FALSE)</f>
        <v>mv</v>
      </c>
      <c r="I29" s="15">
        <f>VLOOKUP(B29,Entries!$A$2:$H$376,7,FALSE)</f>
        <v>68</v>
      </c>
      <c r="J29" s="18">
        <f>IF(LEFT(H29,1)="M",VLOOKUP(I29,GradingM!$A$2:$C$106,2,FALSE),IF(LEFT(H29,1)="F",VLOOKUP(I29,GradingF!$A$2:$C$101,2,FALSE)," "))</f>
        <v>0.75749999999999995</v>
      </c>
      <c r="K29" s="19">
        <f t="shared" si="0"/>
        <v>8.9602430555555546E-3</v>
      </c>
    </row>
    <row r="30" spans="1:11" x14ac:dyDescent="0.2">
      <c r="A30" s="17">
        <v>23</v>
      </c>
      <c r="B30" s="17">
        <v>162</v>
      </c>
      <c r="C30" s="16">
        <v>1.0567129629629629E-2</v>
      </c>
      <c r="D30" s="17" t="str">
        <f>VLOOKUP(B30,Entries!$A$2:$D$376,2,FALSE)</f>
        <v>Ewan</v>
      </c>
      <c r="E30" s="17" t="str">
        <f>VLOOKUP(B30,Entries!$A$2:$D$376,3,FALSE)</f>
        <v>Kilgour</v>
      </c>
      <c r="F30" s="15" t="str">
        <f>VLOOKUP(B30,Entries!$A$2:$H$376,4,FALSE)</f>
        <v>guest</v>
      </c>
      <c r="G30" s="15" t="str">
        <f>VLOOKUP(B30,Entries!$A$2:$H$376,5,FALSE)</f>
        <v>Ox Uni IT</v>
      </c>
      <c r="H30" s="15" t="str">
        <f>VLOOKUP(B30,Entries!$A$2:$H$376,6,FALSE)</f>
        <v>mv</v>
      </c>
      <c r="I30" s="15">
        <f>VLOOKUP(B30,Entries!$A$2:$H$376,7,FALSE)</f>
        <v>56</v>
      </c>
      <c r="J30" s="18">
        <f>IF(LEFT(H30,1)="M",VLOOKUP(I30,GradingM!$A$2:$C$106,2,FALSE),IF(LEFT(H30,1)="F",VLOOKUP(I30,GradingF!$A$2:$C$101,2,FALSE)," "))</f>
        <v>0.85260000000000002</v>
      </c>
      <c r="K30" s="19">
        <f t="shared" si="0"/>
        <v>9.0095347222222226E-3</v>
      </c>
    </row>
    <row r="31" spans="1:11" x14ac:dyDescent="0.2">
      <c r="A31" s="17">
        <v>24</v>
      </c>
      <c r="B31" s="17">
        <v>63</v>
      </c>
      <c r="C31" s="16">
        <v>9.8611111111111104E-3</v>
      </c>
      <c r="D31" s="17" t="str">
        <f>VLOOKUP(B31,Entries!$A$2:$D$376,2,FALSE)</f>
        <v>Kevin</v>
      </c>
      <c r="E31" s="17" t="str">
        <f>VLOOKUP(B31,Entries!$A$2:$D$376,3,FALSE)</f>
        <v>Wheeler</v>
      </c>
      <c r="F31" s="15" t="str">
        <f>VLOOKUP(B31,Entries!$A$2:$H$376,4,FALSE)</f>
        <v>Guest</v>
      </c>
      <c r="G31" s="15" t="str">
        <f>VLOOKUP(B31,Entries!$A$2:$H$376,5,FALSE)</f>
        <v>Oxford University Press</v>
      </c>
      <c r="H31" s="15" t="str">
        <f>VLOOKUP(B31,Entries!$A$2:$H$376,6,FALSE)</f>
        <v>mv</v>
      </c>
      <c r="I31" s="15">
        <f>VLOOKUP(B31,Entries!$A$2:$H$376,7,FALSE)</f>
        <v>46</v>
      </c>
      <c r="J31" s="18">
        <f>IF(LEFT(H31,1)="M",VLOOKUP(I31,GradingM!$A$2:$C$106,2,FALSE),IF(LEFT(H31,1)="F",VLOOKUP(I31,GradingF!$A$2:$C$101,2,FALSE)," "))</f>
        <v>0.92459999999999998</v>
      </c>
      <c r="K31" s="19">
        <f t="shared" si="0"/>
        <v>9.1175833333333317E-3</v>
      </c>
    </row>
    <row r="32" spans="1:11" x14ac:dyDescent="0.2">
      <c r="A32" s="17">
        <v>25</v>
      </c>
      <c r="B32" s="17">
        <v>124</v>
      </c>
      <c r="C32" s="16">
        <v>9.386574074074075E-3</v>
      </c>
      <c r="D32" s="17" t="str">
        <f>VLOOKUP(B32,Entries!$A$2:$D$376,2,FALSE)</f>
        <v>Will</v>
      </c>
      <c r="E32" s="17" t="str">
        <f>VLOOKUP(B32,Entries!$A$2:$D$376,3,FALSE)</f>
        <v>Rogers</v>
      </c>
      <c r="F32" s="15" t="str">
        <f>VLOOKUP(B32,Entries!$A$2:$H$376,4,FALSE)</f>
        <v>Guest</v>
      </c>
      <c r="G32" s="15" t="str">
        <f>VLOOKUP(B32,Entries!$A$2:$H$376,5,FALSE)</f>
        <v>Oxford University Press</v>
      </c>
      <c r="H32" s="15" t="str">
        <f>VLOOKUP(B32,Entries!$A$2:$H$376,6,FALSE)</f>
        <v>m</v>
      </c>
      <c r="I32" s="15">
        <f>VLOOKUP(B32,Entries!$A$2:$H$376,7,FALSE)</f>
        <v>39</v>
      </c>
      <c r="J32" s="18">
        <f>IF(LEFT(H32,1)="M",VLOOKUP(I32,GradingM!$A$2:$C$106,2,FALSE),IF(LEFT(H32,1)="F",VLOOKUP(I32,GradingF!$A$2:$C$101,2,FALSE)," "))</f>
        <v>0.97289999999999999</v>
      </c>
      <c r="K32" s="19">
        <f t="shared" si="0"/>
        <v>9.1321979166666678E-3</v>
      </c>
    </row>
    <row r="33" spans="1:11" x14ac:dyDescent="0.2">
      <c r="A33" s="17">
        <v>26</v>
      </c>
      <c r="B33" s="17">
        <v>16</v>
      </c>
      <c r="C33" s="16">
        <v>1.1608796296296296E-2</v>
      </c>
      <c r="D33" s="17" t="str">
        <f>VLOOKUP(B33,Entries!$A$2:$D$376,2,FALSE)</f>
        <v>Steve</v>
      </c>
      <c r="E33" s="17" t="str">
        <f>VLOOKUP(B33,Entries!$A$2:$D$376,3,FALSE)</f>
        <v>Cowls</v>
      </c>
      <c r="F33" s="15" t="str">
        <f>VLOOKUP(B33,Entries!$A$2:$H$376,4,FALSE)</f>
        <v>Guest</v>
      </c>
      <c r="G33" s="15" t="str">
        <f>VLOOKUP(B33,Entries!$A$2:$H$376,5,FALSE)</f>
        <v>Headington Road Runners</v>
      </c>
      <c r="H33" s="15" t="str">
        <f>VLOOKUP(B33,Entries!$A$2:$H$376,6,FALSE)</f>
        <v>mv</v>
      </c>
      <c r="I33" s="15">
        <f>VLOOKUP(B33,Entries!$A$2:$H$376,7,FALSE)</f>
        <v>63</v>
      </c>
      <c r="J33" s="18">
        <f>IF(LEFT(H33,1)="M",VLOOKUP(I33,GradingM!$A$2:$C$106,2,FALSE),IF(LEFT(H33,1)="F",VLOOKUP(I33,GradingF!$A$2:$C$101,2,FALSE)," "))</f>
        <v>0.79820000000000002</v>
      </c>
      <c r="K33" s="19">
        <f t="shared" si="0"/>
        <v>9.2661412037037035E-3</v>
      </c>
    </row>
    <row r="34" spans="1:11" x14ac:dyDescent="0.2">
      <c r="A34" s="17">
        <v>27</v>
      </c>
      <c r="B34" s="17">
        <v>51</v>
      </c>
      <c r="C34" s="16">
        <v>1.0324074074074074E-2</v>
      </c>
      <c r="D34" s="17" t="str">
        <f>VLOOKUP(B34,Entries!$A$2:$D$376,2,FALSE)</f>
        <v xml:space="preserve">Craig </v>
      </c>
      <c r="E34" s="17" t="str">
        <f>VLOOKUP(B34,Entries!$A$2:$D$376,3,FALSE)</f>
        <v>Rossington</v>
      </c>
      <c r="F34" s="15" t="str">
        <f>VLOOKUP(B34,Entries!$A$2:$H$376,4,FALSE)</f>
        <v>County</v>
      </c>
      <c r="G34" s="15" t="str">
        <f>VLOOKUP(B34,Entries!$A$2:$H$376,5,FALSE)</f>
        <v>Transport Planning</v>
      </c>
      <c r="H34" s="15" t="str">
        <f>VLOOKUP(B34,Entries!$A$2:$H$376,6,FALSE)</f>
        <v>mv</v>
      </c>
      <c r="I34" s="15">
        <f>VLOOKUP(B34,Entries!$A$2:$H$376,7,FALSE)</f>
        <v>49</v>
      </c>
      <c r="J34" s="18">
        <f>IF(LEFT(H34,1)="M",VLOOKUP(I34,GradingM!$A$2:$C$106,2,FALSE),IF(LEFT(H34,1)="F",VLOOKUP(I34,GradingF!$A$2:$C$101,2,FALSE)," "))</f>
        <v>0.90339999999999998</v>
      </c>
      <c r="K34" s="19">
        <f t="shared" si="0"/>
        <v>9.326768518518519E-3</v>
      </c>
    </row>
    <row r="35" spans="1:11" x14ac:dyDescent="0.2">
      <c r="A35" s="17">
        <v>28</v>
      </c>
      <c r="B35" s="17">
        <v>299</v>
      </c>
      <c r="C35" s="16">
        <v>9.3287037037037036E-3</v>
      </c>
      <c r="D35" s="17" t="str">
        <f>VLOOKUP(B35,Entries!$A$2:$D$376,2,FALSE)</f>
        <v>Richard</v>
      </c>
      <c r="E35" s="17" t="str">
        <f>VLOOKUP(B35,Entries!$A$2:$D$376,3,FALSE)</f>
        <v>Slade</v>
      </c>
      <c r="F35" s="15" t="str">
        <f>VLOOKUP(B35,Entries!$A$2:$H$376,4,FALSE)</f>
        <v>Guest</v>
      </c>
      <c r="G35" s="15" t="str">
        <f>VLOOKUP(B35,Entries!$A$2:$H$376,5,FALSE)</f>
        <v>Chiltern Harriers AC</v>
      </c>
      <c r="H35" s="15" t="str">
        <f>VLOOKUP(B35,Entries!$A$2:$H$376,6,FALSE)</f>
        <v>m</v>
      </c>
      <c r="I35" s="15">
        <f>VLOOKUP(B35,Entries!$A$2:$H$376,7,FALSE)</f>
        <v>24</v>
      </c>
      <c r="J35" s="18">
        <f>IF(LEFT(H35,1)="M",VLOOKUP(I35,GradingM!$A$2:$C$106,2,FALSE),IF(LEFT(H35,1)="F",VLOOKUP(I35,GradingF!$A$2:$C$101,2,FALSE)," "))</f>
        <v>1</v>
      </c>
      <c r="K35" s="19">
        <f t="shared" si="0"/>
        <v>9.3287037037037036E-3</v>
      </c>
    </row>
    <row r="36" spans="1:11" x14ac:dyDescent="0.2">
      <c r="A36" s="17">
        <v>29</v>
      </c>
      <c r="B36" s="17">
        <v>110</v>
      </c>
      <c r="C36" s="16">
        <v>1.269675925925926E-2</v>
      </c>
      <c r="D36" s="17" t="str">
        <f>VLOOKUP(B36,Entries!$A$2:$D$376,2,FALSE)</f>
        <v>Gwyneth</v>
      </c>
      <c r="E36" s="17" t="str">
        <f>VLOOKUP(B36,Entries!$A$2:$D$376,3,FALSE)</f>
        <v>Hueter</v>
      </c>
      <c r="F36" s="15" t="str">
        <f>VLOOKUP(B36,Entries!$A$2:$H$376,4,FALSE)</f>
        <v>Guest</v>
      </c>
      <c r="G36" s="15" t="str">
        <f>VLOOKUP(B36,Entries!$A$2:$H$376,5,FALSE)</f>
        <v>Oxford City AC</v>
      </c>
      <c r="H36" s="15" t="str">
        <f>VLOOKUP(B36,Entries!$A$2:$H$376,6,FALSE)</f>
        <v>fv</v>
      </c>
      <c r="I36" s="15">
        <f>VLOOKUP(B36,Entries!$A$2:$H$376,7,FALSE)</f>
        <v>66</v>
      </c>
      <c r="J36" s="18">
        <f>IF(LEFT(H36,1)="M",VLOOKUP(I36,GradingM!$A$2:$C$106,2,FALSE),IF(LEFT(H36,1)="F",VLOOKUP(I36,GradingF!$A$2:$C$101,2,FALSE)," "))</f>
        <v>0.74199999999999999</v>
      </c>
      <c r="K36" s="19">
        <f t="shared" si="0"/>
        <v>9.4209953703703712E-3</v>
      </c>
    </row>
    <row r="37" spans="1:11" x14ac:dyDescent="0.2">
      <c r="A37" s="17">
        <v>30</v>
      </c>
      <c r="B37" s="17">
        <v>22</v>
      </c>
      <c r="C37" s="16">
        <v>1.050925925925926E-2</v>
      </c>
      <c r="D37" s="17" t="str">
        <f>VLOOKUP(B37,Entries!$A$2:$D$376,2,FALSE)</f>
        <v>Steve</v>
      </c>
      <c r="E37" s="17" t="str">
        <f>VLOOKUP(B37,Entries!$A$2:$D$376,3,FALSE)</f>
        <v>Golla</v>
      </c>
      <c r="F37" s="15" t="str">
        <f>VLOOKUP(B37,Entries!$A$2:$H$376,4,FALSE)</f>
        <v>Guest</v>
      </c>
      <c r="G37" s="15" t="str">
        <f>VLOOKUP(B37,Entries!$A$2:$H$376,5,FALSE)</f>
        <v>EWR</v>
      </c>
      <c r="H37" s="15" t="str">
        <f>VLOOKUP(B37,Entries!$A$2:$H$376,6,FALSE)</f>
        <v>mv</v>
      </c>
      <c r="I37" s="15">
        <f>VLOOKUP(B37,Entries!$A$2:$H$376,7,FALSE)</f>
        <v>49</v>
      </c>
      <c r="J37" s="18">
        <f>IF(LEFT(H37,1)="M",VLOOKUP(I37,GradingM!$A$2:$C$106,2,FALSE),IF(LEFT(H37,1)="F",VLOOKUP(I37,GradingF!$A$2:$C$101,2,FALSE)," "))</f>
        <v>0.90339999999999998</v>
      </c>
      <c r="K37" s="19">
        <f t="shared" si="0"/>
        <v>9.4940648148148146E-3</v>
      </c>
    </row>
    <row r="38" spans="1:11" x14ac:dyDescent="0.2">
      <c r="A38" s="17">
        <v>31</v>
      </c>
      <c r="B38" s="17">
        <v>192</v>
      </c>
      <c r="C38" s="16">
        <v>9.525462962962963E-3</v>
      </c>
      <c r="D38" s="17" t="str">
        <f>VLOOKUP(B38,Entries!$A$2:$D$376,2,FALSE)</f>
        <v>James</v>
      </c>
      <c r="E38" s="17" t="str">
        <f>VLOOKUP(B38,Entries!$A$2:$D$376,3,FALSE)</f>
        <v>Barlow</v>
      </c>
      <c r="F38" s="15" t="str">
        <f>VLOOKUP(B38,Entries!$A$2:$H$376,4,FALSE)</f>
        <v>City</v>
      </c>
      <c r="G38" s="15" t="str">
        <f>VLOOKUP(B38,Entries!$A$2:$H$376,5,FALSE)</f>
        <v>Environmental Sustainability</v>
      </c>
      <c r="H38" s="15" t="str">
        <f>VLOOKUP(B38,Entries!$A$2:$H$376,6,FALSE)</f>
        <v>m</v>
      </c>
      <c r="I38" s="15">
        <f>VLOOKUP(B38,Entries!$A$2:$H$376,7,FALSE)</f>
        <v>34</v>
      </c>
      <c r="J38" s="18">
        <f>IF(LEFT(H38,1)="M",VLOOKUP(I38,GradingM!$A$2:$C$106,2,FALSE),IF(LEFT(H38,1)="F",VLOOKUP(I38,GradingF!$A$2:$C$101,2,FALSE)," "))</f>
        <v>1</v>
      </c>
      <c r="K38" s="19">
        <f t="shared" si="0"/>
        <v>9.525462962962963E-3</v>
      </c>
    </row>
    <row r="39" spans="1:11" x14ac:dyDescent="0.2">
      <c r="A39" s="17">
        <v>32</v>
      </c>
      <c r="B39" s="17">
        <v>278</v>
      </c>
      <c r="C39" s="16">
        <v>9.6296296296296303E-3</v>
      </c>
      <c r="D39" s="28" t="s">
        <v>71</v>
      </c>
      <c r="E39" s="28" t="s">
        <v>441</v>
      </c>
      <c r="F39" s="40" t="s">
        <v>118</v>
      </c>
      <c r="G39" s="28" t="s">
        <v>442</v>
      </c>
      <c r="H39" s="50" t="s">
        <v>13</v>
      </c>
      <c r="I39" s="28">
        <v>27</v>
      </c>
      <c r="J39" s="18">
        <f>IF(LEFT(H39,1)="M",VLOOKUP(I39,GradingM!$A$2:$C$106,2,FALSE),IF(LEFT(H39,1)="F",VLOOKUP(I39,GradingF!$A$2:$C$101,2,FALSE)," "))</f>
        <v>1</v>
      </c>
      <c r="K39" s="19">
        <f t="shared" si="0"/>
        <v>9.6296296296296303E-3</v>
      </c>
    </row>
    <row r="40" spans="1:11" x14ac:dyDescent="0.2">
      <c r="A40" s="17">
        <v>33</v>
      </c>
      <c r="B40" s="17">
        <v>166</v>
      </c>
      <c r="C40" s="16">
        <v>1.0590277777777777E-2</v>
      </c>
      <c r="D40" s="17" t="str">
        <f>VLOOKUP(B40,Entries!$A$2:$D$376,2,FALSE)</f>
        <v>Sam</v>
      </c>
      <c r="E40" s="17" t="str">
        <f>VLOOKUP(B40,Entries!$A$2:$D$376,3,FALSE)</f>
        <v>McIlroy</v>
      </c>
      <c r="F40" s="15" t="str">
        <f>VLOOKUP(B40,Entries!$A$2:$H$376,4,FALSE)</f>
        <v>guest</v>
      </c>
      <c r="G40" s="15" t="str">
        <f>VLOOKUP(B40,Entries!$A$2:$H$376,5,FALSE)</f>
        <v>Ox Uni IT</v>
      </c>
      <c r="H40" s="15" t="str">
        <f>VLOOKUP(B40,Entries!$A$2:$H$376,6,FALSE)</f>
        <v>mv</v>
      </c>
      <c r="I40" s="15">
        <f>VLOOKUP(B40,Entries!$A$2:$H$376,7,FALSE)</f>
        <v>48</v>
      </c>
      <c r="J40" s="18">
        <f>IF(LEFT(H40,1)="M",VLOOKUP(I40,GradingM!$A$2:$C$106,2,FALSE),IF(LEFT(H40,1)="F",VLOOKUP(I40,GradingF!$A$2:$C$101,2,FALSE)," "))</f>
        <v>0.91049999999999998</v>
      </c>
      <c r="K40" s="19">
        <f t="shared" si="0"/>
        <v>9.6424479166666646E-3</v>
      </c>
    </row>
    <row r="41" spans="1:11" x14ac:dyDescent="0.2">
      <c r="A41" s="17">
        <v>34</v>
      </c>
      <c r="B41" s="17">
        <v>234</v>
      </c>
      <c r="C41" s="16">
        <v>1.0219907407407408E-2</v>
      </c>
      <c r="D41" s="17" t="str">
        <f>VLOOKUP(B41,Entries!$A$2:$D$376,2,FALSE)</f>
        <v>Ellis</v>
      </c>
      <c r="E41" s="17" t="str">
        <f>VLOOKUP(B41,Entries!$A$2:$D$376,3,FALSE)</f>
        <v>Bicknell</v>
      </c>
      <c r="F41" s="15" t="str">
        <f>VLOOKUP(B41,Entries!$A$2:$H$376,4,FALSE)</f>
        <v>County</v>
      </c>
      <c r="G41" s="15" t="str">
        <f>VLOOKUP(B41,Entries!$A$2:$H$376,5,FALSE)</f>
        <v>Fire &amp; Rescue</v>
      </c>
      <c r="H41" s="15" t="str">
        <f>VLOOKUP(B41,Entries!$A$2:$H$376,6,FALSE)</f>
        <v>mv</v>
      </c>
      <c r="I41" s="15">
        <f>VLOOKUP(B41,Entries!$A$2:$H$376,7,FALSE)</f>
        <v>43</v>
      </c>
      <c r="J41" s="18">
        <f>IF(LEFT(H41,1)="M",VLOOKUP(I41,GradingM!$A$2:$C$106,2,FALSE),IF(LEFT(H41,1)="F",VLOOKUP(I41,GradingF!$A$2:$C$101,2,FALSE)," "))</f>
        <v>0.94540000000000002</v>
      </c>
      <c r="K41" s="19">
        <f t="shared" ref="K41:K72" si="2">IF(ISNUMBER(C41*J41),C41*J41," ")</f>
        <v>9.6619004629629641E-3</v>
      </c>
    </row>
    <row r="42" spans="1:11" x14ac:dyDescent="0.2">
      <c r="A42" s="17">
        <v>35</v>
      </c>
      <c r="B42" s="17">
        <v>175</v>
      </c>
      <c r="C42" s="16">
        <v>1.0474537037037037E-2</v>
      </c>
      <c r="D42" s="17" t="str">
        <f>VLOOKUP(B42,Entries!$A$2:$D$376,2,FALSE)</f>
        <v xml:space="preserve">Justin </v>
      </c>
      <c r="E42" s="17" t="str">
        <f>VLOOKUP(B42,Entries!$A$2:$D$376,3,FALSE)</f>
        <v>Stanley</v>
      </c>
      <c r="F42" s="15" t="str">
        <f>VLOOKUP(B42,Entries!$A$2:$H$376,4,FALSE)</f>
        <v>County</v>
      </c>
      <c r="G42" s="15" t="str">
        <f>VLOOKUP(B42,Entries!$A$2:$H$376,5,FALSE)</f>
        <v>Fire &amp; Rescue</v>
      </c>
      <c r="H42" s="15" t="str">
        <f>VLOOKUP(B42,Entries!$A$2:$H$376,6,FALSE)</f>
        <v>mv</v>
      </c>
      <c r="I42" s="15">
        <f>VLOOKUP(B42,Entries!$A$2:$H$376,7,FALSE)</f>
        <v>45</v>
      </c>
      <c r="J42" s="18">
        <f>IF(LEFT(H42,1)="M",VLOOKUP(I42,GradingM!$A$2:$C$106,2,FALSE),IF(LEFT(H42,1)="F",VLOOKUP(I42,GradingF!$A$2:$C$101,2,FALSE)," "))</f>
        <v>0.93159999999999998</v>
      </c>
      <c r="K42" s="19">
        <f t="shared" si="2"/>
        <v>9.7580787037037046E-3</v>
      </c>
    </row>
    <row r="43" spans="1:11" x14ac:dyDescent="0.2">
      <c r="A43" s="17">
        <v>36</v>
      </c>
      <c r="B43" s="17">
        <v>232</v>
      </c>
      <c r="C43" s="16">
        <v>1.1354166666666667E-2</v>
      </c>
      <c r="D43" s="17" t="str">
        <f>VLOOKUP(B43,Entries!$A$2:$D$376,2,FALSE)</f>
        <v>Nick</v>
      </c>
      <c r="E43" s="17" t="str">
        <f>VLOOKUP(B43,Entries!$A$2:$D$376,3,FALSE)</f>
        <v>Sheard</v>
      </c>
      <c r="F43" s="15" t="str">
        <f>VLOOKUP(B43,Entries!$A$2:$H$376,4,FALSE)</f>
        <v>guest</v>
      </c>
      <c r="G43" s="15" t="str">
        <f>VLOOKUP(B43,Entries!$A$2:$H$376,5,FALSE)</f>
        <v>Oxford University Press</v>
      </c>
      <c r="H43" s="15" t="str">
        <f>VLOOKUP(B43,Entries!$A$2:$H$376,6,FALSE)</f>
        <v>mv</v>
      </c>
      <c r="I43" s="15">
        <f>VLOOKUP(B43,Entries!$A$2:$H$376,7,FALSE)</f>
        <v>54</v>
      </c>
      <c r="J43" s="18">
        <f>IF(LEFT(H43,1)="M",VLOOKUP(I43,GradingM!$A$2:$C$106,2,FALSE),IF(LEFT(H43,1)="F",VLOOKUP(I43,GradingF!$A$2:$C$101,2,FALSE)," "))</f>
        <v>0.86740000000000006</v>
      </c>
      <c r="K43" s="19">
        <f t="shared" si="2"/>
        <v>9.848604166666667E-3</v>
      </c>
    </row>
    <row r="44" spans="1:11" x14ac:dyDescent="0.2">
      <c r="A44" s="17">
        <v>37</v>
      </c>
      <c r="B44" s="17">
        <v>77</v>
      </c>
      <c r="C44" s="16">
        <v>1.4537037037037038E-2</v>
      </c>
      <c r="D44" s="17" t="str">
        <f>VLOOKUP(B44,Entries!$A$2:$D$376,2,FALSE)</f>
        <v>Phil</v>
      </c>
      <c r="E44" s="17" t="str">
        <f>VLOOKUP(B44,Entries!$A$2:$D$376,3,FALSE)</f>
        <v>Kimber</v>
      </c>
      <c r="F44" s="15" t="str">
        <f>VLOOKUP(B44,Entries!$A$2:$H$376,4,FALSE)</f>
        <v>Guest</v>
      </c>
      <c r="G44" s="15" t="str">
        <f>VLOOKUP(B44,Entries!$A$2:$H$376,5,FALSE)</f>
        <v>Headington Road Runners</v>
      </c>
      <c r="H44" s="15" t="str">
        <f>VLOOKUP(B44,Entries!$A$2:$H$376,6,FALSE)</f>
        <v>mv</v>
      </c>
      <c r="I44" s="15">
        <f>VLOOKUP(B44,Entries!$A$2:$H$376,7,FALSE)</f>
        <v>78</v>
      </c>
      <c r="J44" s="18">
        <f>IF(LEFT(H44,1)="M",VLOOKUP(I44,GradingM!$A$2:$C$106,2,FALSE),IF(LEFT(H44,1)="F",VLOOKUP(I44,GradingF!$A$2:$C$101,2,FALSE)," "))</f>
        <v>0.67749999999999999</v>
      </c>
      <c r="K44" s="19">
        <f t="shared" si="2"/>
        <v>9.8488425925925931E-3</v>
      </c>
    </row>
    <row r="45" spans="1:11" x14ac:dyDescent="0.2">
      <c r="A45" s="17">
        <v>38</v>
      </c>
      <c r="B45" s="17">
        <v>133</v>
      </c>
      <c r="C45" s="16">
        <v>9.8958333333333329E-3</v>
      </c>
      <c r="D45" s="17" t="str">
        <f>VLOOKUP(B45,Entries!$A$2:$D$376,2,FALSE)</f>
        <v>Matt</v>
      </c>
      <c r="E45" s="17" t="str">
        <f>VLOOKUP(B45,Entries!$A$2:$D$376,3,FALSE)</f>
        <v>Walsh</v>
      </c>
      <c r="F45" s="15" t="str">
        <f>VLOOKUP(B45,Entries!$A$2:$H$376,4,FALSE)</f>
        <v>Guest</v>
      </c>
      <c r="G45" s="15" t="str">
        <f>VLOOKUP(B45,Entries!$A$2:$H$376,5,FALSE)</f>
        <v>St Clements School</v>
      </c>
      <c r="H45" s="15" t="str">
        <f>VLOOKUP(B45,Entries!$A$2:$H$376,6,FALSE)</f>
        <v>m</v>
      </c>
      <c r="I45" s="15">
        <f>VLOOKUP(B45,Entries!$A$2:$H$376,7,FALSE)</f>
        <v>29</v>
      </c>
      <c r="J45" s="18">
        <f>IF(LEFT(H45,1)="M",VLOOKUP(I45,GradingM!$A$2:$C$106,2,FALSE),IF(LEFT(H45,1)="F",VLOOKUP(I45,GradingF!$A$2:$C$101,2,FALSE)," "))</f>
        <v>1</v>
      </c>
      <c r="K45" s="19">
        <f t="shared" si="2"/>
        <v>9.8958333333333329E-3</v>
      </c>
    </row>
    <row r="46" spans="1:11" x14ac:dyDescent="0.2">
      <c r="A46" s="17">
        <v>39</v>
      </c>
      <c r="B46" s="17">
        <v>130</v>
      </c>
      <c r="C46" s="16">
        <v>1.0104166666666668E-2</v>
      </c>
      <c r="D46" s="17" t="str">
        <f>VLOOKUP(B46,Entries!$A$2:$D$376,2,FALSE)</f>
        <v>Lysette</v>
      </c>
      <c r="E46" s="17" t="str">
        <f>VLOOKUP(B46,Entries!$A$2:$D$376,3,FALSE)</f>
        <v>Taplin</v>
      </c>
      <c r="F46" s="15" t="str">
        <f>VLOOKUP(B46,Entries!$A$2:$H$376,4,FALSE)</f>
        <v>Guest</v>
      </c>
      <c r="G46" s="15" t="str">
        <f>VLOOKUP(B46,Entries!$A$2:$H$376,5,FALSE)</f>
        <v>Oxford University Press</v>
      </c>
      <c r="H46" s="15" t="str">
        <f>VLOOKUP(B46,Entries!$A$2:$H$376,6,FALSE)</f>
        <v>fv</v>
      </c>
      <c r="I46" s="15">
        <f>VLOOKUP(B46,Entries!$A$2:$H$376,7,FALSE)</f>
        <v>37</v>
      </c>
      <c r="J46" s="18">
        <f>IF(LEFT(H46,1)="M",VLOOKUP(I46,GradingM!$A$2:$C$106,2,FALSE),IF(LEFT(H46,1)="F",VLOOKUP(I46,GradingF!$A$2:$C$101,2,FALSE)," "))</f>
        <v>0.9798</v>
      </c>
      <c r="K46" s="19">
        <f t="shared" si="2"/>
        <v>9.9000625000000009E-3</v>
      </c>
    </row>
    <row r="47" spans="1:11" x14ac:dyDescent="0.2">
      <c r="A47" s="17">
        <v>40</v>
      </c>
      <c r="B47" s="17">
        <v>27</v>
      </c>
      <c r="C47" s="16">
        <v>1.2418981481481482E-2</v>
      </c>
      <c r="D47" s="17" t="str">
        <f>VLOOKUP(B47,Entries!$A$2:$D$376,2,FALSE)</f>
        <v xml:space="preserve">Julian </v>
      </c>
      <c r="E47" s="17" t="str">
        <f>VLOOKUP(B47,Entries!$A$2:$D$376,3,FALSE)</f>
        <v>Hehir</v>
      </c>
      <c r="F47" s="15" t="str">
        <f>VLOOKUP(B47,Entries!$A$2:$H$376,4,FALSE)</f>
        <v>Guest</v>
      </c>
      <c r="G47" s="15" t="str">
        <f>VLOOKUP(B47,Entries!$A$2:$H$376,5,FALSE)</f>
        <v>Wednesday Handicapers</v>
      </c>
      <c r="H47" s="15" t="str">
        <f>VLOOKUP(B47,Entries!$A$2:$H$376,6,FALSE)</f>
        <v>mv</v>
      </c>
      <c r="I47" s="15">
        <f>VLOOKUP(B47,Entries!$A$2:$H$376,7,FALSE)</f>
        <v>63</v>
      </c>
      <c r="J47" s="18">
        <f>IF(LEFT(H47,1)="M",VLOOKUP(I47,GradingM!$A$2:$C$106,2,FALSE),IF(LEFT(H47,1)="F",VLOOKUP(I47,GradingF!$A$2:$C$101,2,FALSE)," "))</f>
        <v>0.79820000000000002</v>
      </c>
      <c r="K47" s="19">
        <f t="shared" si="2"/>
        <v>9.9128310185185187E-3</v>
      </c>
    </row>
    <row r="48" spans="1:11" x14ac:dyDescent="0.2">
      <c r="A48" s="17">
        <v>41</v>
      </c>
      <c r="B48" s="17">
        <v>34</v>
      </c>
      <c r="C48" s="16">
        <v>1.0983796296296297E-2</v>
      </c>
      <c r="D48" s="17" t="str">
        <f>VLOOKUP(B48,Entries!$A$2:$D$376,2,FALSE)</f>
        <v>Richard</v>
      </c>
      <c r="E48" s="17" t="str">
        <f>VLOOKUP(B48,Entries!$A$2:$D$376,3,FALSE)</f>
        <v xml:space="preserve">Kuziara    </v>
      </c>
      <c r="F48" s="15" t="str">
        <f>VLOOKUP(B48,Entries!$A$2:$H$376,4,FALSE)</f>
        <v>City</v>
      </c>
      <c r="G48" s="15" t="str">
        <f>VLOOKUP(B48,Entries!$A$2:$H$376,5,FALSE)</f>
        <v>Environmental Health</v>
      </c>
      <c r="H48" s="15" t="str">
        <f>VLOOKUP(B48,Entries!$A$2:$H$376,6,FALSE)</f>
        <v>mv</v>
      </c>
      <c r="I48" s="15">
        <f>VLOOKUP(B48,Entries!$A$2:$H$376,7,FALSE)</f>
        <v>49</v>
      </c>
      <c r="J48" s="18">
        <f>IF(LEFT(H48,1)="M",VLOOKUP(I48,GradingM!$A$2:$C$106,2,FALSE),IF(LEFT(H48,1)="F",VLOOKUP(I48,GradingF!$A$2:$C$101,2,FALSE)," "))</f>
        <v>0.90339999999999998</v>
      </c>
      <c r="K48" s="19">
        <f t="shared" si="2"/>
        <v>9.9227615740740752E-3</v>
      </c>
    </row>
    <row r="49" spans="1:11" x14ac:dyDescent="0.2">
      <c r="A49" s="17">
        <v>42</v>
      </c>
      <c r="B49" s="17">
        <v>148</v>
      </c>
      <c r="C49" s="16">
        <v>1.1446759259259261E-2</v>
      </c>
      <c r="D49" s="17" t="str">
        <f>VLOOKUP(B49,Entries!$A$2:$D$376,2,FALSE)</f>
        <v>Nigel</v>
      </c>
      <c r="E49" s="17" t="str">
        <f>VLOOKUP(B49,Entries!$A$2:$D$376,3,FALSE)</f>
        <v>Crib</v>
      </c>
      <c r="F49" s="15" t="str">
        <f>VLOOKUP(B49,Entries!$A$2:$H$376,4,FALSE)</f>
        <v>guest</v>
      </c>
      <c r="G49" s="15" t="str">
        <f>VLOOKUP(B49,Entries!$A$2:$H$376,5,FALSE)</f>
        <v>Ox Uni Eastates</v>
      </c>
      <c r="H49" s="15" t="str">
        <f>VLOOKUP(B49,Entries!$A$2:$H$376,6,FALSE)</f>
        <v>mv</v>
      </c>
      <c r="I49" s="15">
        <f>VLOOKUP(B49,Entries!$A$2:$H$376,7,FALSE)</f>
        <v>54</v>
      </c>
      <c r="J49" s="18">
        <f>IF(LEFT(H49,1)="M",VLOOKUP(I49,GradingM!$A$2:$C$106,2,FALSE),IF(LEFT(H49,1)="F",VLOOKUP(I49,GradingF!$A$2:$C$101,2,FALSE)," "))</f>
        <v>0.86740000000000006</v>
      </c>
      <c r="K49" s="19">
        <f t="shared" si="2"/>
        <v>9.928918981481483E-3</v>
      </c>
    </row>
    <row r="50" spans="1:11" x14ac:dyDescent="0.2">
      <c r="A50" s="17">
        <v>43</v>
      </c>
      <c r="B50" s="17">
        <v>165</v>
      </c>
      <c r="C50" s="16">
        <v>1.0208333333333333E-2</v>
      </c>
      <c r="D50" s="17" t="str">
        <f>VLOOKUP(B50,Entries!$A$2:$D$376,2,FALSE)</f>
        <v>Jon</v>
      </c>
      <c r="E50" s="17" t="str">
        <f>VLOOKUP(B50,Entries!$A$2:$D$376,3,FALSE)</f>
        <v>Mason</v>
      </c>
      <c r="F50" s="15" t="str">
        <f>VLOOKUP(B50,Entries!$A$2:$H$376,4,FALSE)</f>
        <v>guest</v>
      </c>
      <c r="G50" s="15" t="str">
        <f>VLOOKUP(B50,Entries!$A$2:$H$376,5,FALSE)</f>
        <v>Ox  Uni Medical Sciences</v>
      </c>
      <c r="H50" s="15" t="str">
        <f>VLOOKUP(B50,Entries!$A$2:$H$376,6,FALSE)</f>
        <v>m</v>
      </c>
      <c r="I50" s="15">
        <f>VLOOKUP(B50,Entries!$A$2:$H$376,7,FALSE)</f>
        <v>39</v>
      </c>
      <c r="J50" s="18">
        <f>IF(LEFT(H50,1)="M",VLOOKUP(I50,GradingM!$A$2:$C$106,2,FALSE),IF(LEFT(H50,1)="F",VLOOKUP(I50,GradingF!$A$2:$C$101,2,FALSE)," "))</f>
        <v>0.97289999999999999</v>
      </c>
      <c r="K50" s="19">
        <f t="shared" si="2"/>
        <v>9.9316874999999995E-3</v>
      </c>
    </row>
    <row r="51" spans="1:11" x14ac:dyDescent="0.2">
      <c r="A51" s="17">
        <v>44</v>
      </c>
      <c r="B51" s="17">
        <v>83</v>
      </c>
      <c r="C51" s="16">
        <v>1.0243055555555556E-2</v>
      </c>
      <c r="D51" s="17" t="str">
        <f>VLOOKUP(B51,Entries!$A$2:$D$376,2,FALSE)</f>
        <v xml:space="preserve">Tim </v>
      </c>
      <c r="E51" s="17" t="str">
        <f>VLOOKUP(B51,Entries!$A$2:$D$376,3,FALSE)</f>
        <v>Peart</v>
      </c>
      <c r="F51" s="15" t="str">
        <f>VLOOKUP(B51,Entries!$A$2:$H$376,4,FALSE)</f>
        <v>County</v>
      </c>
      <c r="G51" s="15" t="str">
        <f>VLOOKUP(B51,Entries!$A$2:$H$376,5,FALSE)</f>
        <v>Environment and Place</v>
      </c>
      <c r="H51" s="15" t="str">
        <f>VLOOKUP(B51,Entries!$A$2:$H$376,6,FALSE)</f>
        <v>m</v>
      </c>
      <c r="I51" s="15">
        <f>VLOOKUP(B51,Entries!$A$2:$H$376,7,FALSE)</f>
        <v>38</v>
      </c>
      <c r="J51" s="18">
        <f>IF(LEFT(H51,1)="M",VLOOKUP(I51,GradingM!$A$2:$C$106,2,FALSE),IF(LEFT(H51,1)="F",VLOOKUP(I51,GradingF!$A$2:$C$101,2,FALSE)," "))</f>
        <v>0.97970000000000002</v>
      </c>
      <c r="K51" s="19">
        <f t="shared" si="2"/>
        <v>1.0035121527777777E-2</v>
      </c>
    </row>
    <row r="52" spans="1:11" x14ac:dyDescent="0.2">
      <c r="A52" s="17">
        <v>45</v>
      </c>
      <c r="B52" s="17">
        <v>152</v>
      </c>
      <c r="C52" s="16">
        <v>1.1388888888888888E-2</v>
      </c>
      <c r="D52" s="17" t="str">
        <f>VLOOKUP(B52,Entries!$A$2:$D$376,2,FALSE)</f>
        <v>Fawei</v>
      </c>
      <c r="E52" s="17" t="str">
        <f>VLOOKUP(B52,Entries!$A$2:$D$376,3,FALSE)</f>
        <v>Geng</v>
      </c>
      <c r="F52" s="15" t="str">
        <f>VLOOKUP(B52,Entries!$A$2:$H$376,4,FALSE)</f>
        <v>guest</v>
      </c>
      <c r="G52" s="15" t="str">
        <f>VLOOKUP(B52,Entries!$A$2:$H$376,5,FALSE)</f>
        <v>Ox Uni IT</v>
      </c>
      <c r="H52" s="15" t="str">
        <f>VLOOKUP(B52,Entries!$A$2:$H$376,6,FALSE)</f>
        <v>mv</v>
      </c>
      <c r="I52" s="15">
        <f>VLOOKUP(B52,Entries!$A$2:$H$376,7,FALSE)</f>
        <v>50</v>
      </c>
      <c r="J52" s="18">
        <f>IF(LEFT(H52,1)="M",VLOOKUP(I52,GradingM!$A$2:$C$106,2,FALSE),IF(LEFT(H52,1)="F",VLOOKUP(I52,GradingF!$A$2:$C$101,2,FALSE)," "))</f>
        <v>0.89639999999999997</v>
      </c>
      <c r="K52" s="19">
        <f t="shared" si="2"/>
        <v>1.0208999999999999E-2</v>
      </c>
    </row>
    <row r="53" spans="1:11" x14ac:dyDescent="0.2">
      <c r="A53" s="17">
        <v>46</v>
      </c>
      <c r="B53" s="17">
        <v>214</v>
      </c>
      <c r="C53" s="16">
        <v>1.0231481481481482E-2</v>
      </c>
      <c r="D53" s="17" t="str">
        <f>VLOOKUP(B53,Entries!$A$2:$D$376,2,FALSE)</f>
        <v>Cody</v>
      </c>
      <c r="E53" s="17" t="str">
        <f>VLOOKUP(B53,Entries!$A$2:$D$376,3,FALSE)</f>
        <v>Cypreos</v>
      </c>
      <c r="F53" s="15" t="str">
        <f>VLOOKUP(B53,Entries!$A$2:$H$376,4,FALSE)</f>
        <v>Guest</v>
      </c>
      <c r="G53" s="15" t="str">
        <f>VLOOKUP(B53,Entries!$A$2:$H$376,5,FALSE)</f>
        <v>St Clements School</v>
      </c>
      <c r="H53" s="15" t="str">
        <f>VLOOKUP(B53,Entries!$A$2:$H$376,6,FALSE)</f>
        <v>m</v>
      </c>
      <c r="I53" s="15">
        <f>VLOOKUP(B53,Entries!$A$2:$H$376,7,FALSE)</f>
        <v>24</v>
      </c>
      <c r="J53" s="18">
        <f>IF(LEFT(H53,1)="M",VLOOKUP(I53,GradingM!$A$2:$C$106,2,FALSE),IF(LEFT(H53,1)="F",VLOOKUP(I53,GradingF!$A$2:$C$101,2,FALSE)," "))</f>
        <v>1</v>
      </c>
      <c r="K53" s="19">
        <f t="shared" si="2"/>
        <v>1.0231481481481482E-2</v>
      </c>
    </row>
    <row r="54" spans="1:11" x14ac:dyDescent="0.2">
      <c r="A54" s="17">
        <v>47</v>
      </c>
      <c r="B54" s="17">
        <v>296</v>
      </c>
      <c r="C54" s="16">
        <v>1.1562499999999998E-2</v>
      </c>
      <c r="D54" s="17" t="str">
        <f>VLOOKUP(B54,Entries!$A$2:$D$376,2,FALSE)</f>
        <v xml:space="preserve">James </v>
      </c>
      <c r="E54" s="17" t="str">
        <f>VLOOKUP(B54,Entries!$A$2:$D$376,3,FALSE)</f>
        <v>Messer</v>
      </c>
      <c r="F54" s="15" t="str">
        <f>VLOOKUP(B54,Entries!$A$2:$H$376,4,FALSE)</f>
        <v>Guest</v>
      </c>
      <c r="G54" s="15" t="str">
        <f>VLOOKUP(B54,Entries!$A$2:$H$376,5,FALSE)</f>
        <v>EF Oxford</v>
      </c>
      <c r="H54" s="15" t="str">
        <f>VLOOKUP(B54,Entries!$A$2:$H$376,6,FALSE)</f>
        <v>mv</v>
      </c>
      <c r="I54" s="15">
        <f>VLOOKUP(B54,Entries!$A$2:$H$376,7,FALSE)</f>
        <v>51</v>
      </c>
      <c r="J54" s="18">
        <f>IF(LEFT(H54,1)="M",VLOOKUP(I54,GradingM!$A$2:$C$106,2,FALSE),IF(LEFT(H54,1)="F",VLOOKUP(I54,GradingF!$A$2:$C$101,2,FALSE)," "))</f>
        <v>0.88919999999999999</v>
      </c>
      <c r="K54" s="19">
        <f t="shared" si="2"/>
        <v>1.0281374999999999E-2</v>
      </c>
    </row>
    <row r="55" spans="1:11" x14ac:dyDescent="0.2">
      <c r="A55" s="17">
        <v>48</v>
      </c>
      <c r="B55" s="17">
        <v>24</v>
      </c>
      <c r="C55" s="16">
        <v>1.03125E-2</v>
      </c>
      <c r="D55" s="17" t="str">
        <f>VLOOKUP(B55,Entries!$A$2:$D$376,2,FALSE)</f>
        <v>Joseph</v>
      </c>
      <c r="E55" s="17" t="str">
        <f>VLOOKUP(B55,Entries!$A$2:$D$376,3,FALSE)</f>
        <v>Gould</v>
      </c>
      <c r="F55" s="15" t="str">
        <f>VLOOKUP(B55,Entries!$A$2:$H$376,4,FALSE)</f>
        <v>City</v>
      </c>
      <c r="G55" s="15" t="str">
        <f>VLOOKUP(B55,Entries!$A$2:$H$376,5,FALSE)</f>
        <v>Environmentakl Health</v>
      </c>
      <c r="H55" s="15" t="str">
        <f>VLOOKUP(B55,Entries!$A$2:$H$376,6,FALSE)</f>
        <v>m</v>
      </c>
      <c r="I55" s="15">
        <f>VLOOKUP(B55,Entries!$A$2:$H$376,7,FALSE)</f>
        <v>31</v>
      </c>
      <c r="J55" s="18">
        <f>IF(LEFT(H55,1)="M",VLOOKUP(I55,GradingM!$A$2:$C$106,2,FALSE),IF(LEFT(H55,1)="F",VLOOKUP(I55,GradingF!$A$2:$C$101,2,FALSE)," "))</f>
        <v>1</v>
      </c>
      <c r="K55" s="19">
        <f t="shared" si="2"/>
        <v>1.03125E-2</v>
      </c>
    </row>
    <row r="56" spans="1:11" x14ac:dyDescent="0.2">
      <c r="A56" s="17">
        <v>49</v>
      </c>
      <c r="B56" s="17">
        <v>1</v>
      </c>
      <c r="C56" s="16">
        <v>1.1817129629629629E-2</v>
      </c>
      <c r="D56" s="17" t="str">
        <f>VLOOKUP(B56,Entries!$A$2:$D$376,2,FALSE)</f>
        <v xml:space="preserve">Martin </v>
      </c>
      <c r="E56" s="17" t="str">
        <f>VLOOKUP(B56,Entries!$A$2:$D$376,3,FALSE)</f>
        <v>Reeves</v>
      </c>
      <c r="F56" s="15" t="str">
        <f>VLOOKUP(B56,Entries!$A$2:$H$376,4,FALSE)</f>
        <v>County</v>
      </c>
      <c r="G56" s="15" t="str">
        <f>VLOOKUP(B56,Entries!$A$2:$H$376,5,FALSE)</f>
        <v>Chief Execs</v>
      </c>
      <c r="H56" s="15" t="str">
        <f>VLOOKUP(B56,Entries!$A$2:$H$376,6,FALSE)</f>
        <v>mv</v>
      </c>
      <c r="I56" s="15">
        <f>VLOOKUP(B56,Entries!$A$2:$H$376,7,FALSE)</f>
        <v>53</v>
      </c>
      <c r="J56" s="18">
        <f>IF(LEFT(H56,1)="M",VLOOKUP(I56,GradingM!$A$2:$C$106,2,FALSE),IF(LEFT(H56,1)="F",VLOOKUP(I56,GradingF!$A$2:$C$101,2,FALSE)," "))</f>
        <v>0.87460000000000004</v>
      </c>
      <c r="K56" s="19">
        <f t="shared" si="2"/>
        <v>1.0335261574074073E-2</v>
      </c>
    </row>
    <row r="57" spans="1:11" x14ac:dyDescent="0.2">
      <c r="A57" s="17">
        <v>50</v>
      </c>
      <c r="B57" s="17">
        <v>111</v>
      </c>
      <c r="C57" s="16">
        <v>1.0671296296296297E-2</v>
      </c>
      <c r="D57" s="17" t="str">
        <f>VLOOKUP(B57,Entries!$A$2:$D$376,2,FALSE)</f>
        <v>Andrew</v>
      </c>
      <c r="E57" s="17" t="str">
        <f>VLOOKUP(B57,Entries!$A$2:$D$376,3,FALSE)</f>
        <v>Kent</v>
      </c>
      <c r="F57" s="15" t="str">
        <f>VLOOKUP(B57,Entries!$A$2:$H$376,4,FALSE)</f>
        <v>Guest</v>
      </c>
      <c r="G57" s="15" t="str">
        <f>VLOOKUP(B57,Entries!$A$2:$H$376,5,FALSE)</f>
        <v>Oxford University Press</v>
      </c>
      <c r="H57" s="15" t="str">
        <f>VLOOKUP(B57,Entries!$A$2:$H$376,6,FALSE)</f>
        <v>mv</v>
      </c>
      <c r="I57" s="15">
        <f>VLOOKUP(B57,Entries!$A$2:$H$376,7,FALSE)</f>
        <v>40</v>
      </c>
      <c r="J57" s="18">
        <f>IF(LEFT(H57,1)="M",VLOOKUP(I57,GradingM!$A$2:$C$106,2,FALSE),IF(LEFT(H57,1)="F",VLOOKUP(I57,GradingF!$A$2:$C$101,2,FALSE)," "))</f>
        <v>0.96909999999999996</v>
      </c>
      <c r="K57" s="19">
        <f t="shared" si="2"/>
        <v>1.0341553240740741E-2</v>
      </c>
    </row>
    <row r="58" spans="1:11" x14ac:dyDescent="0.2">
      <c r="A58" s="17">
        <v>51</v>
      </c>
      <c r="B58" s="17">
        <v>23</v>
      </c>
      <c r="C58" s="16">
        <v>1.1030092592592591E-2</v>
      </c>
      <c r="D58" s="17" t="str">
        <f>VLOOKUP(B58,Entries!$A$2:$D$376,2,FALSE)</f>
        <v>Colin</v>
      </c>
      <c r="E58" s="17" t="str">
        <f>VLOOKUP(B58,Entries!$A$2:$D$376,3,FALSE)</f>
        <v>Goodlad</v>
      </c>
      <c r="F58" s="15" t="str">
        <f>VLOOKUP(B58,Entries!$A$2:$H$376,4,FALSE)</f>
        <v>Guest</v>
      </c>
      <c r="G58" s="15" t="str">
        <f>VLOOKUP(B58,Entries!$A$2:$H$376,5,FALSE)</f>
        <v>Oxford University Press</v>
      </c>
      <c r="H58" s="15" t="str">
        <f>VLOOKUP(B58,Entries!$A$2:$H$376,6,FALSE)</f>
        <v>mv</v>
      </c>
      <c r="I58" s="15">
        <f>VLOOKUP(B58,Entries!$A$2:$H$376,7,FALSE)</f>
        <v>44</v>
      </c>
      <c r="J58" s="18">
        <f>IF(LEFT(H58,1)="M",VLOOKUP(I58,GradingM!$A$2:$C$106,2,FALSE),IF(LEFT(H58,1)="F",VLOOKUP(I58,GradingF!$A$2:$C$101,2,FALSE)," "))</f>
        <v>0.9385</v>
      </c>
      <c r="K58" s="19">
        <f t="shared" si="2"/>
        <v>1.0351741898148147E-2</v>
      </c>
    </row>
    <row r="59" spans="1:11" x14ac:dyDescent="0.2">
      <c r="A59" s="17">
        <v>52</v>
      </c>
      <c r="B59" s="17">
        <v>158</v>
      </c>
      <c r="C59" s="16">
        <v>1.1203703703703704E-2</v>
      </c>
      <c r="D59" s="17" t="str">
        <f>VLOOKUP(B59,Entries!$A$2:$D$376,2,FALSE)</f>
        <v xml:space="preserve">Ben </v>
      </c>
      <c r="E59" s="17" t="str">
        <f>VLOOKUP(B59,Entries!$A$2:$D$376,3,FALSE)</f>
        <v>Hill</v>
      </c>
      <c r="F59" s="15" t="str">
        <f>VLOOKUP(B59,Entries!$A$2:$H$376,4,FALSE)</f>
        <v>guest</v>
      </c>
      <c r="G59" s="15" t="str">
        <f>VLOOKUP(B59,Entries!$A$2:$H$376,5,FALSE)</f>
        <v>Ox Uni IT</v>
      </c>
      <c r="H59" s="15" t="str">
        <f>VLOOKUP(B59,Entries!$A$2:$H$376,6,FALSE)</f>
        <v>mv</v>
      </c>
      <c r="I59" s="15">
        <f>VLOOKUP(B59,Entries!$A$2:$H$376,7,FALSE)</f>
        <v>46</v>
      </c>
      <c r="J59" s="18">
        <f>IF(LEFT(H59,1)="M",VLOOKUP(I59,GradingM!$A$2:$C$106,2,FALSE),IF(LEFT(H59,1)="F",VLOOKUP(I59,GradingF!$A$2:$C$101,2,FALSE)," "))</f>
        <v>0.92459999999999998</v>
      </c>
      <c r="K59" s="19">
        <f t="shared" si="2"/>
        <v>1.0358944444444445E-2</v>
      </c>
    </row>
    <row r="60" spans="1:11" x14ac:dyDescent="0.2">
      <c r="A60" s="17">
        <v>53</v>
      </c>
      <c r="B60" s="17">
        <v>221</v>
      </c>
      <c r="C60" s="16">
        <v>1.0381944444444444E-2</v>
      </c>
      <c r="D60" s="17" t="str">
        <f>VLOOKUP(B60,Entries!$A$2:$D$376,2,FALSE)</f>
        <v>Luis</v>
      </c>
      <c r="E60" s="17" t="str">
        <f>VLOOKUP(B60,Entries!$A$2:$D$376,3,FALSE)</f>
        <v>Fortune</v>
      </c>
      <c r="F60" s="15" t="str">
        <f>VLOOKUP(B60,Entries!$A$2:$H$376,4,FALSE)</f>
        <v>Guest</v>
      </c>
      <c r="G60" s="15" t="str">
        <f>VLOOKUP(B60,Entries!$A$2:$H$376,5,FALSE)</f>
        <v>St Clements School</v>
      </c>
      <c r="H60" s="15" t="str">
        <f>VLOOKUP(B60,Entries!$A$2:$H$376,6,FALSE)</f>
        <v>m</v>
      </c>
      <c r="I60" s="15">
        <f>VLOOKUP(B60,Entries!$A$2:$H$376,7,FALSE)</f>
        <v>18</v>
      </c>
      <c r="J60" s="18">
        <f>IF(LEFT(H60,1)="M",VLOOKUP(I60,GradingM!$A$2:$C$106,2,FALSE),IF(LEFT(H60,1)="F",VLOOKUP(I60,GradingF!$A$2:$C$101,2,FALSE)," "))</f>
        <v>1</v>
      </c>
      <c r="K60" s="19">
        <f t="shared" si="2"/>
        <v>1.0381944444444444E-2</v>
      </c>
    </row>
    <row r="61" spans="1:11" x14ac:dyDescent="0.2">
      <c r="A61" s="17">
        <v>54</v>
      </c>
      <c r="B61" s="17">
        <v>56</v>
      </c>
      <c r="C61" s="16">
        <v>1.0439814814814813E-2</v>
      </c>
      <c r="D61" s="17" t="str">
        <f>VLOOKUP(B61,Entries!$A$2:$D$376,2,FALSE)</f>
        <v>Kim</v>
      </c>
      <c r="E61" s="17" t="str">
        <f>VLOOKUP(B61,Entries!$A$2:$D$376,3,FALSE)</f>
        <v>Sutherland</v>
      </c>
      <c r="F61" s="15" t="str">
        <f>VLOOKUP(B61,Entries!$A$2:$H$376,4,FALSE)</f>
        <v>County</v>
      </c>
      <c r="G61" s="15" t="str">
        <f>VLOOKUP(B61,Entries!$A$2:$H$376,5,FALSE)</f>
        <v>Environment and Place</v>
      </c>
      <c r="H61" s="15" t="str">
        <f>VLOOKUP(B61,Entries!$A$2:$H$376,6,FALSE)</f>
        <v>f</v>
      </c>
      <c r="I61" s="15">
        <f>VLOOKUP(B61,Entries!$A$2:$H$376,7,FALSE)</f>
        <v>27</v>
      </c>
      <c r="J61" s="18">
        <f>IF(LEFT(H61,1)="M",VLOOKUP(I61,GradingM!$A$2:$C$106,2,FALSE),IF(LEFT(H61,1)="F",VLOOKUP(I61,GradingF!$A$2:$C$101,2,FALSE)," "))</f>
        <v>1</v>
      </c>
      <c r="K61" s="19">
        <f t="shared" si="2"/>
        <v>1.0439814814814813E-2</v>
      </c>
    </row>
    <row r="62" spans="1:11" x14ac:dyDescent="0.2">
      <c r="A62" s="17">
        <v>55</v>
      </c>
      <c r="B62" s="17">
        <v>47</v>
      </c>
      <c r="C62" s="16">
        <v>1.1527777777777777E-2</v>
      </c>
      <c r="D62" s="17" t="str">
        <f>VLOOKUP(B62,Entries!$A$2:$D$376,2,FALSE)</f>
        <v xml:space="preserve">Hester </v>
      </c>
      <c r="E62" s="17" t="str">
        <f>VLOOKUP(B62,Entries!$A$2:$D$376,3,FALSE)</f>
        <v>Pinnell</v>
      </c>
      <c r="F62" s="15" t="str">
        <f>VLOOKUP(B62,Entries!$A$2:$H$376,4,FALSE)</f>
        <v>Guest</v>
      </c>
      <c r="G62" s="15" t="str">
        <f>VLOOKUP(B62,Entries!$A$2:$H$376,5,FALSE)</f>
        <v>Oxford City AC</v>
      </c>
      <c r="H62" s="15" t="str">
        <f>VLOOKUP(B62,Entries!$A$2:$H$376,6,FALSE)</f>
        <v>f</v>
      </c>
      <c r="I62" s="15">
        <v>12</v>
      </c>
      <c r="J62" s="18">
        <v>0.90910000000000002</v>
      </c>
      <c r="K62" s="19">
        <f>IF(ISNUMBER(C62*J62),C62*J62," ")</f>
        <v>1.0479902777777777E-2</v>
      </c>
    </row>
    <row r="63" spans="1:11" x14ac:dyDescent="0.2">
      <c r="A63" s="17">
        <v>56</v>
      </c>
      <c r="B63" s="17">
        <v>238</v>
      </c>
      <c r="C63" s="16">
        <v>1.1805555555555555E-2</v>
      </c>
      <c r="D63" s="17" t="str">
        <f>VLOOKUP(B63,Entries!$A$2:$D$376,2,FALSE)</f>
        <v xml:space="preserve">Simon </v>
      </c>
      <c r="E63" s="17" t="str">
        <f>VLOOKUP(B63,Entries!$A$2:$D$376,3,FALSE)</f>
        <v>Hudson</v>
      </c>
      <c r="F63" s="15" t="str">
        <f>VLOOKUP(B63,Entries!$A$2:$H$376,4,FALSE)</f>
        <v>Guest</v>
      </c>
      <c r="G63" s="15" t="str">
        <f>VLOOKUP(B63,Entries!$A$2:$H$376,5,FALSE)</f>
        <v>Stantec</v>
      </c>
      <c r="H63" s="15" t="str">
        <f>VLOOKUP(B63,Entries!$A$2:$H$376,6,FALSE)</f>
        <v>mv</v>
      </c>
      <c r="I63" s="15">
        <f>VLOOKUP(B63,Entries!$A$2:$H$376,7,FALSE)</f>
        <v>51</v>
      </c>
      <c r="J63" s="18">
        <f>IF(LEFT(H63,1)="M",VLOOKUP(I63,GradingM!$A$2:$C$106,2,FALSE),IF(LEFT(H63,1)="F",VLOOKUP(I63,GradingF!$A$2:$C$101,2,FALSE)," "))</f>
        <v>0.88919999999999999</v>
      </c>
      <c r="K63" s="19">
        <f t="shared" si="2"/>
        <v>1.04975E-2</v>
      </c>
    </row>
    <row r="64" spans="1:11" x14ac:dyDescent="0.2">
      <c r="A64" s="17">
        <v>57</v>
      </c>
      <c r="B64" s="17">
        <v>40</v>
      </c>
      <c r="C64" s="16">
        <v>1.0717592592592593E-2</v>
      </c>
      <c r="D64" s="17" t="str">
        <f>VLOOKUP(B64,Entries!$A$2:$D$376,2,FALSE)</f>
        <v xml:space="preserve">Craig </v>
      </c>
      <c r="E64" s="17" t="str">
        <f>VLOOKUP(B64,Entries!$A$2:$D$376,3,FALSE)</f>
        <v>Miles-Clarke</v>
      </c>
      <c r="F64" s="15" t="str">
        <f>VLOOKUP(B64,Entries!$A$2:$H$376,4,FALSE)</f>
        <v>County</v>
      </c>
      <c r="G64" s="15" t="str">
        <f>VLOOKUP(B64,Entries!$A$2:$H$376,5,FALSE)</f>
        <v>Performance and Insight</v>
      </c>
      <c r="H64" s="15" t="str">
        <f>VLOOKUP(B64,Entries!$A$2:$H$376,6,FALSE)</f>
        <v>m</v>
      </c>
      <c r="I64" s="15">
        <f>VLOOKUP(B64,Entries!$A$2:$H$376,7,FALSE)</f>
        <v>38</v>
      </c>
      <c r="J64" s="18">
        <f>IF(LEFT(H64,1)="M",VLOOKUP(I64,GradingM!$A$2:$C$106,2,FALSE),IF(LEFT(H64,1)="F",VLOOKUP(I64,GradingF!$A$2:$C$101,2,FALSE)," "))</f>
        <v>0.97970000000000002</v>
      </c>
      <c r="K64" s="19">
        <f t="shared" si="2"/>
        <v>1.0500025462962963E-2</v>
      </c>
    </row>
    <row r="65" spans="1:11" x14ac:dyDescent="0.2">
      <c r="A65" s="17">
        <v>58</v>
      </c>
      <c r="B65" s="17">
        <v>87</v>
      </c>
      <c r="C65" s="16">
        <v>1.4016203703703704E-2</v>
      </c>
      <c r="D65" s="17" t="str">
        <f>VLOOKUP(B65,Entries!$A$2:$D$376,2,FALSE)</f>
        <v>Keith</v>
      </c>
      <c r="E65" s="17" t="str">
        <f>VLOOKUP(B65,Entries!$A$2:$D$376,3,FALSE)</f>
        <v>Snell</v>
      </c>
      <c r="F65" s="15" t="str">
        <f>VLOOKUP(B65,Entries!$A$2:$H$376,4,FALSE)</f>
        <v>Guest</v>
      </c>
      <c r="G65" s="15">
        <f>VLOOKUP(B65,Entries!$A$2:$H$376,5,FALSE)</f>
        <v>0</v>
      </c>
      <c r="H65" s="15" t="str">
        <f>VLOOKUP(B65,Entries!$A$2:$H$376,6,FALSE)</f>
        <v>mv</v>
      </c>
      <c r="I65" s="15">
        <f>VLOOKUP(B65,Entries!$A$2:$H$376,7,FALSE)</f>
        <v>69</v>
      </c>
      <c r="J65" s="18">
        <f>IF(LEFT(H65,1)="M",VLOOKUP(I65,GradingM!$A$2:$C$106,2,FALSE),IF(LEFT(H65,1)="F",VLOOKUP(I65,GradingF!$A$2:$C$101,2,FALSE)," "))</f>
        <v>0.74950000000000006</v>
      </c>
      <c r="K65" s="19">
        <f t="shared" si="2"/>
        <v>1.0505144675925927E-2</v>
      </c>
    </row>
    <row r="66" spans="1:11" x14ac:dyDescent="0.2">
      <c r="A66" s="17">
        <v>59</v>
      </c>
      <c r="B66" s="17">
        <v>19</v>
      </c>
      <c r="C66" s="16">
        <v>1.0752314814814814E-2</v>
      </c>
      <c r="D66" s="17" t="str">
        <f>VLOOKUP(B66,Entries!$A$2:$D$376,2,FALSE)</f>
        <v>Jonathan</v>
      </c>
      <c r="E66" s="17" t="str">
        <f>VLOOKUP(B66,Entries!$A$2:$D$376,3,FALSE)</f>
        <v>Duffy</v>
      </c>
      <c r="F66" s="15" t="str">
        <f>VLOOKUP(B66,Entries!$A$2:$H$376,4,FALSE)</f>
        <v>County</v>
      </c>
      <c r="G66" s="15" t="str">
        <f>VLOOKUP(B66,Entries!$A$2:$H$376,5,FALSE)</f>
        <v>Procurement</v>
      </c>
      <c r="H66" s="15" t="str">
        <f>VLOOKUP(B66,Entries!$A$2:$H$376,6,FALSE)</f>
        <v>m</v>
      </c>
      <c r="I66" s="15">
        <f>VLOOKUP(B66,Entries!$A$2:$H$376,7,FALSE)</f>
        <v>38</v>
      </c>
      <c r="J66" s="18">
        <f>IF(LEFT(H66,1)="M",VLOOKUP(I66,GradingM!$A$2:$C$106,2,FALSE),IF(LEFT(H66,1)="F",VLOOKUP(I66,GradingF!$A$2:$C$101,2,FALSE)," "))</f>
        <v>0.97970000000000002</v>
      </c>
      <c r="K66" s="19">
        <f t="shared" si="2"/>
        <v>1.0534042824074073E-2</v>
      </c>
    </row>
    <row r="67" spans="1:11" x14ac:dyDescent="0.2">
      <c r="A67" s="17">
        <v>60</v>
      </c>
      <c r="B67" s="17">
        <v>107</v>
      </c>
      <c r="C67" s="16">
        <v>1.0543981481481481E-2</v>
      </c>
      <c r="D67" s="17" t="str">
        <f>VLOOKUP(B67,Entries!$A$2:$D$376,2,FALSE)</f>
        <v>Ben</v>
      </c>
      <c r="E67" s="17" t="str">
        <f>VLOOKUP(B67,Entries!$A$2:$D$376,3,FALSE)</f>
        <v>Evans</v>
      </c>
      <c r="F67" s="15" t="str">
        <f>VLOOKUP(B67,Entries!$A$2:$H$376,4,FALSE)</f>
        <v>City</v>
      </c>
      <c r="G67" s="15" t="str">
        <f>VLOOKUP(B67,Entries!$A$2:$H$376,5,FALSE)</f>
        <v>Physical Activity Team</v>
      </c>
      <c r="H67" s="15" t="str">
        <f>VLOOKUP(B67,Entries!$A$2:$H$376,6,FALSE)</f>
        <v>m</v>
      </c>
      <c r="I67" s="15">
        <f>VLOOKUP(B67,Entries!$A$2:$H$376,7,FALSE)</f>
        <v>26</v>
      </c>
      <c r="J67" s="18">
        <f>IF(LEFT(H67,1)="M",VLOOKUP(I67,GradingM!$A$2:$C$106,2,FALSE),IF(LEFT(H67,1)="F",VLOOKUP(I67,GradingF!$A$2:$C$101,2,FALSE)," "))</f>
        <v>1</v>
      </c>
      <c r="K67" s="19">
        <f t="shared" si="2"/>
        <v>1.0543981481481481E-2</v>
      </c>
    </row>
    <row r="68" spans="1:11" x14ac:dyDescent="0.2">
      <c r="A68" s="17">
        <v>61</v>
      </c>
      <c r="B68" s="17">
        <v>13</v>
      </c>
      <c r="C68" s="16">
        <v>1.3287037037037036E-2</v>
      </c>
      <c r="D68" s="17" t="str">
        <f>VLOOKUP(B68,Entries!$A$2:$D$376,2,FALSE)</f>
        <v>Nigel</v>
      </c>
      <c r="E68" s="17" t="str">
        <f>VLOOKUP(B68,Entries!$A$2:$D$376,3,FALSE)</f>
        <v>Clark</v>
      </c>
      <c r="F68" s="15" t="str">
        <f>VLOOKUP(B68,Entries!$A$2:$H$376,4,FALSE)</f>
        <v>County</v>
      </c>
      <c r="G68" s="15" t="str">
        <f>VLOOKUP(B68,Entries!$A$2:$H$376,5,FALSE)</f>
        <v>Environment and Place</v>
      </c>
      <c r="H68" s="15" t="str">
        <f>VLOOKUP(B68,Entries!$A$2:$H$376,6,FALSE)</f>
        <v>mv</v>
      </c>
      <c r="I68" s="15">
        <f>VLOOKUP(B68,Entries!$A$2:$H$376,7,FALSE)</f>
        <v>63</v>
      </c>
      <c r="J68" s="18">
        <f>IF(LEFT(H68,1)="M",VLOOKUP(I68,GradingM!$A$2:$C$106,2,FALSE),IF(LEFT(H68,1)="F",VLOOKUP(I68,GradingF!$A$2:$C$101,2,FALSE)," "))</f>
        <v>0.79820000000000002</v>
      </c>
      <c r="K68" s="19">
        <f t="shared" si="2"/>
        <v>1.0605712962962963E-2</v>
      </c>
    </row>
    <row r="69" spans="1:11" x14ac:dyDescent="0.2">
      <c r="A69" s="17">
        <v>62</v>
      </c>
      <c r="B69" s="17">
        <v>190</v>
      </c>
      <c r="C69" s="16">
        <v>1.0752314814814814E-2</v>
      </c>
      <c r="D69" s="17" t="str">
        <f>VLOOKUP(B69,Entries!$A$2:$D$376,2,FALSE)</f>
        <v>Chris</v>
      </c>
      <c r="E69" s="17" t="str">
        <f>VLOOKUP(B69,Entries!$A$2:$D$376,3,FALSE)</f>
        <v>Smowton</v>
      </c>
      <c r="F69" s="15" t="str">
        <f>VLOOKUP(B69,Entries!$A$2:$H$376,4,FALSE)</f>
        <v>City</v>
      </c>
      <c r="G69" s="15" t="str">
        <f>VLOOKUP(B69,Entries!$A$2:$H$376,5,FALSE)</f>
        <v>Oxford City  Councillors</v>
      </c>
      <c r="H69" s="15" t="str">
        <f>VLOOKUP(B69,Entries!$A$2:$H$376,6,FALSE)</f>
        <v>m</v>
      </c>
      <c r="I69" s="15">
        <f>VLOOKUP(B69,Entries!$A$2:$H$376,7,FALSE)</f>
        <v>37</v>
      </c>
      <c r="J69" s="18">
        <f>IF(LEFT(H69,1)="M",VLOOKUP(I69,GradingM!$A$2:$C$106,2,FALSE),IF(LEFT(H69,1)="F",VLOOKUP(I69,GradingF!$A$2:$C$101,2,FALSE)," "))</f>
        <v>0.98660000000000003</v>
      </c>
      <c r="K69" s="19">
        <f t="shared" si="2"/>
        <v>1.0608233796296296E-2</v>
      </c>
    </row>
    <row r="70" spans="1:11" x14ac:dyDescent="0.2">
      <c r="A70" s="17">
        <v>63</v>
      </c>
      <c r="B70" s="17">
        <v>41</v>
      </c>
      <c r="C70" s="16">
        <v>1.2615740740740742E-2</v>
      </c>
      <c r="D70" s="17" t="str">
        <f>VLOOKUP(B70,Entries!$A$2:$D$376,2,FALSE)</f>
        <v>Stuart</v>
      </c>
      <c r="E70" s="17" t="str">
        <f>VLOOKUP(B70,Entries!$A$2:$D$376,3,FALSE)</f>
        <v>Moran</v>
      </c>
      <c r="F70" s="15" t="str">
        <f>VLOOKUP(B70,Entries!$A$2:$H$376,4,FALSE)</f>
        <v>City</v>
      </c>
      <c r="G70" s="15" t="str">
        <f>VLOOKUP(B70,Entries!$A$2:$H$376,5,FALSE)</f>
        <v>OX Place</v>
      </c>
      <c r="H70" s="15" t="str">
        <f>VLOOKUP(B70,Entries!$A$2:$H$376,6,FALSE)</f>
        <v>mv</v>
      </c>
      <c r="I70" s="15">
        <f>VLOOKUP(B70,Entries!$A$2:$H$376,7,FALSE)</f>
        <v>57</v>
      </c>
      <c r="J70" s="18">
        <f>IF(LEFT(H70,1)="M",VLOOKUP(I70,GradingM!$A$2:$C$106,2,FALSE),IF(LEFT(H70,1)="F",VLOOKUP(I70,GradingF!$A$2:$C$101,2,FALSE)," "))</f>
        <v>0.84499999999999997</v>
      </c>
      <c r="K70" s="19">
        <f t="shared" si="2"/>
        <v>1.0660300925925925E-2</v>
      </c>
    </row>
    <row r="71" spans="1:11" x14ac:dyDescent="0.2">
      <c r="A71" s="17">
        <v>64</v>
      </c>
      <c r="B71" s="17">
        <v>135</v>
      </c>
      <c r="C71" s="16">
        <v>1.0763888888888891E-2</v>
      </c>
      <c r="D71" s="17" t="str">
        <f>VLOOKUP(B71,Entries!$A$2:$D$376,2,FALSE)</f>
        <v>Sam</v>
      </c>
      <c r="E71" s="17" t="str">
        <f>VLOOKUP(B71,Entries!$A$2:$D$376,3,FALSE)</f>
        <v>Appleton</v>
      </c>
      <c r="F71" s="15" t="str">
        <f>VLOOKUP(B71,Entries!$A$2:$H$376,4,FALSE)</f>
        <v>County</v>
      </c>
      <c r="G71" s="15" t="str">
        <f>VLOOKUP(B71,Entries!$A$2:$H$376,5,FALSE)</f>
        <v>Fire &amp; Rescue</v>
      </c>
      <c r="H71" s="15" t="str">
        <f>VLOOKUP(B71,Entries!$A$2:$H$376,6,FALSE)</f>
        <v>m</v>
      </c>
      <c r="I71" s="15">
        <f>VLOOKUP(B71,Entries!$A$2:$H$376,7,FALSE)</f>
        <v>29</v>
      </c>
      <c r="J71" s="18">
        <f>IF(LEFT(H71,1)="M",VLOOKUP(I71,GradingM!$A$2:$C$106,2,FALSE),IF(LEFT(H71,1)="F",VLOOKUP(I71,GradingF!$A$2:$C$101,2,FALSE)," "))</f>
        <v>1</v>
      </c>
      <c r="K71" s="19">
        <f t="shared" si="2"/>
        <v>1.0763888888888891E-2</v>
      </c>
    </row>
    <row r="72" spans="1:11" x14ac:dyDescent="0.2">
      <c r="A72" s="17">
        <v>65</v>
      </c>
      <c r="B72" s="17">
        <v>10</v>
      </c>
      <c r="C72" s="16">
        <v>1.1319444444444444E-2</v>
      </c>
      <c r="D72" s="17" t="str">
        <f>VLOOKUP(B72,Entries!$A$2:$D$376,2,FALSE)</f>
        <v>Robin</v>
      </c>
      <c r="E72" s="17" t="str">
        <f>VLOOKUP(B72,Entries!$A$2:$D$376,3,FALSE)</f>
        <v>Chan</v>
      </c>
      <c r="F72" s="15" t="str">
        <f>VLOOKUP(B72,Entries!$A$2:$H$376,4,FALSE)</f>
        <v>County</v>
      </c>
      <c r="G72" s="15" t="str">
        <f>VLOOKUP(B72,Entries!$A$2:$H$376,5,FALSE)</f>
        <v>Quality Improvement</v>
      </c>
      <c r="H72" s="15" t="str">
        <f>VLOOKUP(B72,Entries!$A$2:$H$376,6,FALSE)</f>
        <v>mv</v>
      </c>
      <c r="I72" s="15">
        <f>VLOOKUP(B72,Entries!$A$2:$H$376,7,FALSE)</f>
        <v>41</v>
      </c>
      <c r="J72" s="18">
        <f>IF(LEFT(H72,1)="M",VLOOKUP(I72,GradingM!$A$2:$C$106,2,FALSE),IF(LEFT(H72,1)="F",VLOOKUP(I72,GradingF!$A$2:$C$101,2,FALSE)," "))</f>
        <v>0.95920000000000005</v>
      </c>
      <c r="K72" s="19">
        <f t="shared" si="2"/>
        <v>1.0857611111111111E-2</v>
      </c>
    </row>
    <row r="73" spans="1:11" x14ac:dyDescent="0.2">
      <c r="A73" s="17">
        <v>66</v>
      </c>
      <c r="B73" s="17">
        <v>11</v>
      </c>
      <c r="C73" s="16">
        <v>1.252314814814815E-2</v>
      </c>
      <c r="D73" s="17" t="str">
        <f>VLOOKUP(B73,Entries!$A$2:$D$376,2,FALSE)</f>
        <v>John</v>
      </c>
      <c r="E73" s="17" t="str">
        <f>VLOOKUP(B73,Entries!$A$2:$D$376,3,FALSE)</f>
        <v>Charlton</v>
      </c>
      <c r="F73" s="15" t="str">
        <f>VLOOKUP(B73,Entries!$A$2:$H$376,4,FALSE)</f>
        <v>County</v>
      </c>
      <c r="G73" s="15" t="str">
        <f>VLOOKUP(B73,Entries!$A$2:$H$376,5,FALSE)</f>
        <v>Parking</v>
      </c>
      <c r="H73" s="15" t="str">
        <f>VLOOKUP(B73,Entries!$A$2:$H$376,6,FALSE)</f>
        <v>mv</v>
      </c>
      <c r="I73" s="15">
        <f>VLOOKUP(B73,Entries!$A$2:$H$376,7,FALSE)</f>
        <v>54</v>
      </c>
      <c r="J73" s="18">
        <f>IF(LEFT(H73,1)="M",VLOOKUP(I73,GradingM!$A$2:$C$106,2,FALSE),IF(LEFT(H73,1)="F",VLOOKUP(I73,GradingF!$A$2:$C$101,2,FALSE)," "))</f>
        <v>0.86740000000000006</v>
      </c>
      <c r="K73" s="19">
        <f t="shared" ref="K73:K104" si="3">IF(ISNUMBER(C73*J73),C73*J73," ")</f>
        <v>1.0862578703703706E-2</v>
      </c>
    </row>
    <row r="74" spans="1:11" x14ac:dyDescent="0.2">
      <c r="A74" s="17">
        <v>67</v>
      </c>
      <c r="B74" s="17">
        <v>172</v>
      </c>
      <c r="C74" s="16">
        <v>1.1944444444444445E-2</v>
      </c>
      <c r="D74" s="17" t="str">
        <f>VLOOKUP(B74,Entries!$A$2:$D$376,2,FALSE)</f>
        <v>Nick</v>
      </c>
      <c r="E74" s="17" t="str">
        <f>VLOOKUP(B74,Entries!$A$2:$D$376,3,FALSE)</f>
        <v>Perry</v>
      </c>
      <c r="F74" s="15" t="str">
        <f>VLOOKUP(B74,Entries!$A$2:$H$376,4,FALSE)</f>
        <v>guest</v>
      </c>
      <c r="G74" s="15" t="str">
        <f>VLOOKUP(B74,Entries!$A$2:$H$376,5,FALSE)</f>
        <v>Ox Uni IT</v>
      </c>
      <c r="H74" s="15" t="str">
        <f>VLOOKUP(B74,Entries!$A$2:$H$376,6,FALSE)</f>
        <v>mv</v>
      </c>
      <c r="I74" s="15">
        <f>VLOOKUP(B74,Entries!$A$2:$H$376,7,FALSE)</f>
        <v>48</v>
      </c>
      <c r="J74" s="18">
        <f>IF(LEFT(H74,1)="M",VLOOKUP(I74,GradingM!$A$2:$C$106,2,FALSE),IF(LEFT(H74,1)="F",VLOOKUP(I74,GradingF!$A$2:$C$101,2,FALSE)," "))</f>
        <v>0.91049999999999998</v>
      </c>
      <c r="K74" s="19">
        <f t="shared" si="3"/>
        <v>1.0875416666666667E-2</v>
      </c>
    </row>
    <row r="75" spans="1:11" x14ac:dyDescent="0.2">
      <c r="A75" s="17">
        <v>68</v>
      </c>
      <c r="B75" s="17">
        <v>45</v>
      </c>
      <c r="C75" s="16">
        <v>1.5532407407407406E-2</v>
      </c>
      <c r="D75" s="17" t="str">
        <f>VLOOKUP(B75,Entries!$A$2:$D$376,2,FALSE)</f>
        <v xml:space="preserve">Graham </v>
      </c>
      <c r="E75" s="17" t="str">
        <f>VLOOKUP(B75,Entries!$A$2:$D$376,3,FALSE)</f>
        <v>Norris</v>
      </c>
      <c r="F75" s="15" t="str">
        <f>VLOOKUP(B75,Entries!$A$2:$H$376,4,FALSE)</f>
        <v>Guest</v>
      </c>
      <c r="G75" s="15" t="str">
        <f>VLOOKUP(B75,Entries!$A$2:$H$376,5,FALSE)</f>
        <v>Headington Road Runners</v>
      </c>
      <c r="H75" s="15" t="str">
        <f>VLOOKUP(B75,Entries!$A$2:$H$376,6,FALSE)</f>
        <v>mv</v>
      </c>
      <c r="I75" s="15">
        <f>VLOOKUP(B75,Entries!$A$2:$H$376,7,FALSE)</f>
        <v>75</v>
      </c>
      <c r="J75" s="18">
        <f>IF(LEFT(H75,1)="M",VLOOKUP(I75,GradingM!$A$2:$C$106,2,FALSE),IF(LEFT(H75,1)="F",VLOOKUP(I75,GradingF!$A$2:$C$101,2,FALSE)," "))</f>
        <v>0.70150000000000001</v>
      </c>
      <c r="K75" s="19">
        <f t="shared" si="3"/>
        <v>1.0895983796296296E-2</v>
      </c>
    </row>
    <row r="76" spans="1:11" x14ac:dyDescent="0.2">
      <c r="A76" s="17">
        <v>69</v>
      </c>
      <c r="B76" s="17">
        <v>249</v>
      </c>
      <c r="C76" s="16">
        <v>1.0902777777777777E-2</v>
      </c>
      <c r="D76" s="17" t="str">
        <f>VLOOKUP(B76,Entries!$A$2:$D$376,2,FALSE)</f>
        <v xml:space="preserve">Peter </v>
      </c>
      <c r="E76" s="17" t="str">
        <f>VLOOKUP(B76,Entries!$A$2:$D$376,3,FALSE)</f>
        <v>Roseff</v>
      </c>
      <c r="F76" s="15" t="str">
        <f>VLOOKUP(B76,Entries!$A$2:$H$376,4,FALSE)</f>
        <v>Guest</v>
      </c>
      <c r="G76" s="15" t="str">
        <f>VLOOKUP(B76,Entries!$A$2:$H$376,5,FALSE)</f>
        <v>Stantec</v>
      </c>
      <c r="H76" s="15" t="str">
        <f>VLOOKUP(B76,Entries!$A$2:$H$376,6,FALSE)</f>
        <v>m</v>
      </c>
      <c r="I76" s="15">
        <f>VLOOKUP(B76,Entries!$A$2:$H$376,7,FALSE)</f>
        <v>35</v>
      </c>
      <c r="J76" s="18">
        <f>IF(LEFT(H76,1)="M",VLOOKUP(I76,GradingM!$A$2:$C$106,2,FALSE),IF(LEFT(H76,1)="F",VLOOKUP(I76,GradingF!$A$2:$C$101,2,FALSE)," "))</f>
        <v>1</v>
      </c>
      <c r="K76" s="19">
        <f t="shared" si="3"/>
        <v>1.0902777777777777E-2</v>
      </c>
    </row>
    <row r="77" spans="1:11" x14ac:dyDescent="0.2">
      <c r="A77" s="17">
        <v>70</v>
      </c>
      <c r="B77" s="17">
        <v>142</v>
      </c>
      <c r="C77" s="16">
        <v>1.1736111111111109E-2</v>
      </c>
      <c r="D77" s="17" t="str">
        <f>VLOOKUP(B77,Entries!$A$2:$D$376,2,FALSE)</f>
        <v xml:space="preserve">Ben </v>
      </c>
      <c r="E77" s="17" t="str">
        <f>VLOOKUP(B77,Entries!$A$2:$D$376,3,FALSE)</f>
        <v>Bishop</v>
      </c>
      <c r="F77" s="15" t="str">
        <f>VLOOKUP(B77,Entries!$A$2:$H$376,4,FALSE)</f>
        <v>County</v>
      </c>
      <c r="G77" s="15" t="str">
        <f>VLOOKUP(B77,Entries!$A$2:$H$376,5,FALSE)</f>
        <v>Fire &amp; Rescue</v>
      </c>
      <c r="H77" s="15" t="str">
        <f>VLOOKUP(B77,Entries!$A$2:$H$376,6,FALSE)</f>
        <v>mv</v>
      </c>
      <c r="I77" s="15">
        <f>VLOOKUP(B77,Entries!$A$2:$H$376,7,FALSE)</f>
        <v>45</v>
      </c>
      <c r="J77" s="18">
        <f>IF(LEFT(H77,1)="M",VLOOKUP(I77,GradingM!$A$2:$C$106,2,FALSE),IF(LEFT(H77,1)="F",VLOOKUP(I77,GradingF!$A$2:$C$101,2,FALSE)," "))</f>
        <v>0.93159999999999998</v>
      </c>
      <c r="K77" s="19">
        <f t="shared" si="3"/>
        <v>1.0933361111111109E-2</v>
      </c>
    </row>
    <row r="78" spans="1:11" x14ac:dyDescent="0.2">
      <c r="A78" s="17">
        <v>71</v>
      </c>
      <c r="B78" s="17">
        <v>82</v>
      </c>
      <c r="C78" s="16">
        <v>1.4131944444444445E-2</v>
      </c>
      <c r="D78" s="17" t="str">
        <f>VLOOKUP(B78,Entries!$A$2:$D$376,2,FALSE)</f>
        <v>Val</v>
      </c>
      <c r="E78" s="17" t="str">
        <f>VLOOKUP(B78,Entries!$A$2:$D$376,3,FALSE)</f>
        <v>Messenger</v>
      </c>
      <c r="F78" s="15" t="str">
        <f>VLOOKUP(B78,Entries!$A$2:$H$376,4,FALSE)</f>
        <v>Guest</v>
      </c>
      <c r="G78" s="15">
        <f>VLOOKUP(B78,Entries!$A$2:$H$376,5,FALSE)</f>
        <v>0</v>
      </c>
      <c r="H78" s="15" t="str">
        <f>VLOOKUP(B78,Entries!$A$2:$H$376,6,FALSE)</f>
        <v>fv</v>
      </c>
      <c r="I78" s="15">
        <f>VLOOKUP(B78,Entries!$A$2:$H$376,7,FALSE)</f>
        <v>62</v>
      </c>
      <c r="J78" s="18">
        <f>IF(LEFT(H78,1)="M",VLOOKUP(I78,GradingM!$A$2:$C$106,2,FALSE),IF(LEFT(H78,1)="F",VLOOKUP(I78,GradingF!$A$2:$C$101,2,FALSE)," "))</f>
        <v>0.77580000000000005</v>
      </c>
      <c r="K78" s="19">
        <f t="shared" si="3"/>
        <v>1.0963562500000001E-2</v>
      </c>
    </row>
    <row r="79" spans="1:11" x14ac:dyDescent="0.2">
      <c r="A79" s="17">
        <v>72</v>
      </c>
      <c r="B79" s="17">
        <v>39</v>
      </c>
      <c r="C79" s="16">
        <v>1.2083333333333333E-2</v>
      </c>
      <c r="D79" s="17" t="s">
        <v>451</v>
      </c>
      <c r="E79" s="17" t="s">
        <v>452</v>
      </c>
      <c r="F79" s="51" t="s">
        <v>26</v>
      </c>
      <c r="G79" s="15" t="s">
        <v>43</v>
      </c>
      <c r="H79" s="51" t="s">
        <v>14</v>
      </c>
      <c r="I79" s="15">
        <v>48</v>
      </c>
      <c r="J79" s="18">
        <f>IF(LEFT(H79,1)="M",VLOOKUP(I79,GradingM!$A$2:$C$106,2,FALSE),IF(LEFT(H79,1)="F",VLOOKUP(I79,GradingF!$A$2:$C$101,2,FALSE)," "))</f>
        <v>0.91049999999999998</v>
      </c>
      <c r="K79" s="19">
        <f t="shared" si="3"/>
        <v>1.1001875E-2</v>
      </c>
    </row>
    <row r="80" spans="1:11" x14ac:dyDescent="0.2">
      <c r="A80" s="17">
        <v>73</v>
      </c>
      <c r="B80" s="17">
        <v>174</v>
      </c>
      <c r="C80" s="16">
        <v>1.4328703703703703E-2</v>
      </c>
      <c r="D80" s="17" t="str">
        <f>VLOOKUP(B80,Entries!$A$2:$D$376,2,FALSE)</f>
        <v>Rachel</v>
      </c>
      <c r="E80" s="17" t="str">
        <f>VLOOKUP(B80,Entries!$A$2:$D$376,3,FALSE)</f>
        <v>Slade</v>
      </c>
      <c r="F80" s="15" t="str">
        <f>VLOOKUP(B80,Entries!$A$2:$H$376,4,FALSE)</f>
        <v>guest</v>
      </c>
      <c r="G80" s="15" t="str">
        <f>VLOOKUP(B80,Entries!$A$2:$H$376,5,FALSE)</f>
        <v>Ox Uni IT</v>
      </c>
      <c r="H80" s="15" t="str">
        <f>VLOOKUP(B80,Entries!$A$2:$H$376,6,FALSE)</f>
        <v>fv</v>
      </c>
      <c r="I80" s="15">
        <f>VLOOKUP(B80,Entries!$A$2:$H$376,7,FALSE)</f>
        <v>61</v>
      </c>
      <c r="J80" s="18">
        <f>IF(LEFT(H80,1)="M",VLOOKUP(I80,GradingM!$A$2:$C$106,2,FALSE),IF(LEFT(H80,1)="F",VLOOKUP(I80,GradingF!$A$2:$C$101,2,FALSE)," "))</f>
        <v>0.78449999999999998</v>
      </c>
      <c r="K80" s="19">
        <f t="shared" si="3"/>
        <v>1.1240868055555554E-2</v>
      </c>
    </row>
    <row r="81" spans="1:11" x14ac:dyDescent="0.2">
      <c r="A81" s="17">
        <v>74</v>
      </c>
      <c r="B81" s="17">
        <v>178</v>
      </c>
      <c r="C81" s="16">
        <v>1.1909722222222223E-2</v>
      </c>
      <c r="D81" s="17" t="str">
        <f>VLOOKUP(B81,Entries!$A$2:$D$376,2,FALSE)</f>
        <v xml:space="preserve">John </v>
      </c>
      <c r="E81" s="17" t="str">
        <f>VLOOKUP(B81,Entries!$A$2:$D$376,3,FALSE)</f>
        <v>Tarling</v>
      </c>
      <c r="F81" s="15" t="str">
        <f>VLOOKUP(B81,Entries!$A$2:$H$376,4,FALSE)</f>
        <v>guest</v>
      </c>
      <c r="G81" s="15" t="str">
        <f>VLOOKUP(B81,Entries!$A$2:$H$376,5,FALSE)</f>
        <v>Ox Uni IT</v>
      </c>
      <c r="H81" s="15" t="str">
        <f>VLOOKUP(B81,Entries!$A$2:$H$376,6,FALSE)</f>
        <v>mv</v>
      </c>
      <c r="I81" s="15">
        <f>VLOOKUP(B81,Entries!$A$2:$H$376,7,FALSE)</f>
        <v>43</v>
      </c>
      <c r="J81" s="18">
        <f>IF(LEFT(H81,1)="M",VLOOKUP(I81,GradingM!$A$2:$C$106,2,FALSE),IF(LEFT(H81,1)="F",VLOOKUP(I81,GradingF!$A$2:$C$101,2,FALSE)," "))</f>
        <v>0.94540000000000002</v>
      </c>
      <c r="K81" s="19">
        <f t="shared" si="3"/>
        <v>1.125945138888889E-2</v>
      </c>
    </row>
    <row r="82" spans="1:11" x14ac:dyDescent="0.2">
      <c r="A82" s="17">
        <v>75</v>
      </c>
      <c r="B82" s="17">
        <v>14</v>
      </c>
      <c r="C82" s="16">
        <v>1.1284722222222222E-2</v>
      </c>
      <c r="D82" s="17" t="str">
        <f>VLOOKUP(B82,Entries!$A$2:$D$376,2,FALSE)</f>
        <v>Dominic</v>
      </c>
      <c r="E82" s="17" t="str">
        <f>VLOOKUP(B82,Entries!$A$2:$D$376,3,FALSE)</f>
        <v>Coe</v>
      </c>
      <c r="F82" s="15" t="str">
        <f>VLOOKUP(B82,Entries!$A$2:$H$376,4,FALSE)</f>
        <v>County</v>
      </c>
      <c r="G82" s="15" t="str">
        <f>VLOOKUP(B82,Entries!$A$2:$H$376,5,FALSE)</f>
        <v>Performance and Insight</v>
      </c>
      <c r="H82" s="15" t="str">
        <f>VLOOKUP(B82,Entries!$A$2:$H$376,6,FALSE)</f>
        <v>m</v>
      </c>
      <c r="I82" s="15">
        <f>VLOOKUP(B82,Entries!$A$2:$H$376,7,FALSE)</f>
        <v>32</v>
      </c>
      <c r="J82" s="18">
        <f>IF(LEFT(H82,1)="M",VLOOKUP(I82,GradingM!$A$2:$C$106,2,FALSE),IF(LEFT(H82,1)="F",VLOOKUP(I82,GradingF!$A$2:$C$101,2,FALSE)," "))</f>
        <v>1</v>
      </c>
      <c r="K82" s="19">
        <f t="shared" si="3"/>
        <v>1.1284722222222222E-2</v>
      </c>
    </row>
    <row r="83" spans="1:11" x14ac:dyDescent="0.2">
      <c r="A83" s="17">
        <v>76</v>
      </c>
      <c r="B83" s="17">
        <v>97</v>
      </c>
      <c r="C83" s="16">
        <v>1.3090277777777779E-2</v>
      </c>
      <c r="D83" s="17" t="str">
        <f>VLOOKUP(B83,Entries!$A$2:$D$376,2,FALSE)</f>
        <v>Steve</v>
      </c>
      <c r="E83" s="17" t="str">
        <f>VLOOKUP(B83,Entries!$A$2:$D$376,3,FALSE)</f>
        <v>Goddard</v>
      </c>
      <c r="F83" s="15" t="str">
        <f>VLOOKUP(B83,Entries!$A$2:$H$376,4,FALSE)</f>
        <v>City</v>
      </c>
      <c r="G83" s="15" t="str">
        <f>VLOOKUP(B83,Entries!$A$2:$H$376,5,FALSE)</f>
        <v>Oxford City  Councillors</v>
      </c>
      <c r="H83" s="15" t="str">
        <f>VLOOKUP(B83,Entries!$A$2:$H$376,6,FALSE)</f>
        <v>mv</v>
      </c>
      <c r="I83" s="15">
        <f>VLOOKUP(B83,Entries!$A$2:$H$376,7,FALSE)</f>
        <v>54</v>
      </c>
      <c r="J83" s="18">
        <f>IF(LEFT(H83,1)="M",VLOOKUP(I83,GradingM!$A$2:$C$106,2,FALSE),IF(LEFT(H83,1)="F",VLOOKUP(I83,GradingF!$A$2:$C$101,2,FALSE)," "))</f>
        <v>0.86740000000000006</v>
      </c>
      <c r="K83" s="19">
        <f t="shared" si="3"/>
        <v>1.1354506944444447E-2</v>
      </c>
    </row>
    <row r="84" spans="1:11" x14ac:dyDescent="0.2">
      <c r="A84" s="17">
        <v>77</v>
      </c>
      <c r="B84" s="17">
        <v>167</v>
      </c>
      <c r="C84" s="16">
        <v>1.3495370370370371E-2</v>
      </c>
      <c r="D84" s="17" t="str">
        <f>VLOOKUP(B84,Entries!$A$2:$D$376,2,FALSE)</f>
        <v>Stuart</v>
      </c>
      <c r="E84" s="17" t="str">
        <f>VLOOKUP(B84,Entries!$A$2:$D$376,3,FALSE)</f>
        <v>Mozley</v>
      </c>
      <c r="F84" s="15" t="str">
        <f>VLOOKUP(B84,Entries!$A$2:$H$376,4,FALSE)</f>
        <v>guest</v>
      </c>
      <c r="G84" s="15" t="str">
        <f>VLOOKUP(B84,Entries!$A$2:$H$376,5,FALSE)</f>
        <v>Ox Uni IT</v>
      </c>
      <c r="H84" s="15" t="str">
        <f>VLOOKUP(B84,Entries!$A$2:$H$376,6,FALSE)</f>
        <v>mv</v>
      </c>
      <c r="I84" s="15">
        <f>VLOOKUP(B84,Entries!$A$2:$H$376,7,FALSE)</f>
        <v>57</v>
      </c>
      <c r="J84" s="18">
        <f>IF(LEFT(H84,1)="M",VLOOKUP(I84,GradingM!$A$2:$C$106,2,FALSE),IF(LEFT(H84,1)="F",VLOOKUP(I84,GradingF!$A$2:$C$101,2,FALSE)," "))</f>
        <v>0.84499999999999997</v>
      </c>
      <c r="K84" s="19">
        <f t="shared" si="3"/>
        <v>1.1403587962962963E-2</v>
      </c>
    </row>
    <row r="85" spans="1:11" x14ac:dyDescent="0.2">
      <c r="A85" s="17">
        <v>78</v>
      </c>
      <c r="B85" s="17">
        <v>143</v>
      </c>
      <c r="C85" s="16">
        <v>1.4305555555555557E-2</v>
      </c>
      <c r="D85" s="17" t="str">
        <f>VLOOKUP(B85,Entries!$A$2:$D$376,2,FALSE)</f>
        <v>Dick</v>
      </c>
      <c r="E85" s="17" t="str">
        <f>VLOOKUP(B85,Entries!$A$2:$D$376,3,FALSE)</f>
        <v>Bowley</v>
      </c>
      <c r="F85" s="15" t="str">
        <f>VLOOKUP(B85,Entries!$A$2:$H$376,4,FALSE)</f>
        <v>Guest</v>
      </c>
      <c r="G85" s="15" t="str">
        <f>VLOOKUP(B85,Entries!$A$2:$H$376,5,FALSE)</f>
        <v>Fire &amp; Rescue - retired</v>
      </c>
      <c r="H85" s="15" t="str">
        <f>VLOOKUP(B85,Entries!$A$2:$H$376,6,FALSE)</f>
        <v>mv</v>
      </c>
      <c r="I85" s="15">
        <f>VLOOKUP(B85,Entries!$A$2:$H$376,7,FALSE)</f>
        <v>63</v>
      </c>
      <c r="J85" s="18">
        <f>IF(LEFT(H85,1)="M",VLOOKUP(I85,GradingM!$A$2:$C$106,2,FALSE),IF(LEFT(H85,1)="F",VLOOKUP(I85,GradingF!$A$2:$C$101,2,FALSE)," "))</f>
        <v>0.79820000000000002</v>
      </c>
      <c r="K85" s="19">
        <f t="shared" si="3"/>
        <v>1.1418694444444447E-2</v>
      </c>
    </row>
    <row r="86" spans="1:11" x14ac:dyDescent="0.2">
      <c r="A86" s="17">
        <v>79</v>
      </c>
      <c r="B86" s="17">
        <v>49</v>
      </c>
      <c r="C86" s="16">
        <v>1.275462962962963E-2</v>
      </c>
      <c r="D86" s="17" t="str">
        <f>VLOOKUP(B86,Entries!$A$2:$D$376,2,FALSE)</f>
        <v>Phil</v>
      </c>
      <c r="E86" s="17" t="str">
        <f>VLOOKUP(B86,Entries!$A$2:$D$376,3,FALSE)</f>
        <v>Raven</v>
      </c>
      <c r="F86" s="15" t="str">
        <f>VLOOKUP(B86,Entries!$A$2:$H$376,4,FALSE)</f>
        <v>County</v>
      </c>
      <c r="G86" s="15" t="str">
        <f>VLOOKUP(B86,Entries!$A$2:$H$376,5,FALSE)</f>
        <v>Milestone Milers</v>
      </c>
      <c r="H86" s="15" t="str">
        <f>VLOOKUP(B86,Entries!$A$2:$H$376,6,FALSE)</f>
        <v>mv</v>
      </c>
      <c r="I86" s="15">
        <f>VLOOKUP(B86,Entries!$A$2:$H$376,7,FALSE)</f>
        <v>50</v>
      </c>
      <c r="J86" s="18">
        <f>IF(LEFT(H86,1)="M",VLOOKUP(I86,GradingM!$A$2:$C$106,2,FALSE),IF(LEFT(H86,1)="F",VLOOKUP(I86,GradingF!$A$2:$C$101,2,FALSE)," "))</f>
        <v>0.89639999999999997</v>
      </c>
      <c r="K86" s="19">
        <f t="shared" si="3"/>
        <v>1.1433249999999999E-2</v>
      </c>
    </row>
    <row r="87" spans="1:11" x14ac:dyDescent="0.2">
      <c r="A87" s="17">
        <v>80</v>
      </c>
      <c r="B87" s="17">
        <v>157</v>
      </c>
      <c r="C87" s="16">
        <v>1.4513888888888889E-2</v>
      </c>
      <c r="D87" s="17" t="str">
        <f>VLOOKUP(B87,Entries!$A$2:$D$376,2,FALSE)</f>
        <v>Sue</v>
      </c>
      <c r="E87" s="17" t="str">
        <f>VLOOKUP(B87,Entries!$A$2:$D$376,3,FALSE)</f>
        <v>Heathfield</v>
      </c>
      <c r="F87" s="15" t="str">
        <f>VLOOKUP(B87,Entries!$A$2:$H$376,4,FALSE)</f>
        <v>County</v>
      </c>
      <c r="G87" s="15" t="str">
        <f>VLOOKUP(B87,Entries!$A$2:$H$376,5,FALSE)</f>
        <v>Fire &amp; Rescue</v>
      </c>
      <c r="H87" s="15" t="str">
        <f>VLOOKUP(B87,Entries!$A$2:$H$376,6,FALSE)</f>
        <v>fv</v>
      </c>
      <c r="I87" s="15">
        <f>VLOOKUP(B87,Entries!$A$2:$H$376,7,FALSE)</f>
        <v>60</v>
      </c>
      <c r="J87" s="18">
        <f>IF(LEFT(H87,1)="M",VLOOKUP(I87,GradingM!$A$2:$C$106,2,FALSE),IF(LEFT(H87,1)="F",VLOOKUP(I87,GradingF!$A$2:$C$101,2,FALSE)," "))</f>
        <v>0.79320000000000002</v>
      </c>
      <c r="K87" s="19">
        <f t="shared" si="3"/>
        <v>1.1512416666666667E-2</v>
      </c>
    </row>
    <row r="88" spans="1:11" x14ac:dyDescent="0.2">
      <c r="A88" s="17">
        <v>81</v>
      </c>
      <c r="B88" s="17">
        <v>144</v>
      </c>
      <c r="C88" s="16">
        <v>1.1539351851851851E-2</v>
      </c>
      <c r="D88" s="17" t="str">
        <f>VLOOKUP(B88,Entries!$A$2:$D$376,2,FALSE)</f>
        <v>Saverio</v>
      </c>
      <c r="E88" s="17" t="str">
        <f>VLOOKUP(B88,Entries!$A$2:$D$376,3,FALSE)</f>
        <v>Carrera</v>
      </c>
      <c r="F88" s="15" t="str">
        <f>VLOOKUP(B88,Entries!$A$2:$H$376,4,FALSE)</f>
        <v>guest</v>
      </c>
      <c r="G88" s="15" t="str">
        <f>VLOOKUP(B88,Entries!$A$2:$H$376,5,FALSE)</f>
        <v>Ox Uni CTL</v>
      </c>
      <c r="H88" s="15" t="str">
        <f>VLOOKUP(B88,Entries!$A$2:$H$376,6,FALSE)</f>
        <v>m</v>
      </c>
      <c r="I88" s="15">
        <f>VLOOKUP(B88,Entries!$A$2:$H$376,7,FALSE)</f>
        <v>24</v>
      </c>
      <c r="J88" s="18">
        <f>IF(LEFT(H88,1)="M",VLOOKUP(I88,GradingM!$A$2:$C$106,2,FALSE),IF(LEFT(H88,1)="F",VLOOKUP(I88,GradingF!$A$2:$C$101,2,FALSE)," "))</f>
        <v>1</v>
      </c>
      <c r="K88" s="19">
        <f t="shared" si="3"/>
        <v>1.1539351851851851E-2</v>
      </c>
    </row>
    <row r="89" spans="1:11" x14ac:dyDescent="0.2">
      <c r="A89" s="17">
        <v>82</v>
      </c>
      <c r="B89" s="17">
        <v>109</v>
      </c>
      <c r="C89" s="16">
        <v>1.1655092592592594E-2</v>
      </c>
      <c r="D89" s="17" t="str">
        <f>VLOOKUP(B89,Entries!$A$2:$D$376,2,FALSE)</f>
        <v xml:space="preserve">Matt </v>
      </c>
      <c r="E89" s="17" t="str">
        <f>VLOOKUP(B89,Entries!$A$2:$D$376,3,FALSE)</f>
        <v>Gardner</v>
      </c>
      <c r="F89" s="15" t="str">
        <f>VLOOKUP(B89,Entries!$A$2:$H$376,4,FALSE)</f>
        <v>County</v>
      </c>
      <c r="G89" s="15" t="str">
        <f>VLOOKUP(B89,Entries!$A$2:$H$376,5,FALSE)</f>
        <v>Milestone Milers</v>
      </c>
      <c r="H89" s="15" t="str">
        <f>VLOOKUP(B89,Entries!$A$2:$H$376,6,FALSE)</f>
        <v>m</v>
      </c>
      <c r="I89" s="15">
        <f>VLOOKUP(B89,Entries!$A$2:$H$376,7,FALSE)</f>
        <v>34</v>
      </c>
      <c r="J89" s="18">
        <f>IF(LEFT(H89,1)="M",VLOOKUP(I89,GradingM!$A$2:$C$106,2,FALSE),IF(LEFT(H89,1)="F",VLOOKUP(I89,GradingF!$A$2:$C$101,2,FALSE)," "))</f>
        <v>1</v>
      </c>
      <c r="K89" s="19">
        <f t="shared" si="3"/>
        <v>1.1655092592592594E-2</v>
      </c>
    </row>
    <row r="90" spans="1:11" x14ac:dyDescent="0.2">
      <c r="A90" s="17">
        <v>83</v>
      </c>
      <c r="B90" s="17">
        <v>75</v>
      </c>
      <c r="C90" s="16">
        <v>1.2187500000000002E-2</v>
      </c>
      <c r="D90" s="17" t="str">
        <f>VLOOKUP(B90,Entries!$A$2:$D$376,2,FALSE)</f>
        <v>Daisy</v>
      </c>
      <c r="E90" s="17" t="str">
        <f>VLOOKUP(B90,Entries!$A$2:$D$376,3,FALSE)</f>
        <v>Hickman</v>
      </c>
      <c r="F90" s="15" t="str">
        <f>VLOOKUP(B90,Entries!$A$2:$H$376,4,FALSE)</f>
        <v>County</v>
      </c>
      <c r="G90" s="15" t="str">
        <f>VLOOKUP(B90,Entries!$A$2:$H$376,5,FALSE)</f>
        <v>Team Dogfit</v>
      </c>
      <c r="H90" s="15" t="str">
        <f>VLOOKUP(B90,Entries!$A$2:$H$376,6,FALSE)</f>
        <v>fv</v>
      </c>
      <c r="I90" s="15">
        <f>VLOOKUP(B90,Entries!$A$2:$H$376,7,FALSE)</f>
        <v>40</v>
      </c>
      <c r="J90" s="18">
        <f>IF(LEFT(H90,1)="M",VLOOKUP(I90,GradingM!$A$2:$C$106,2,FALSE),IF(LEFT(H90,1)="F",VLOOKUP(I90,GradingF!$A$2:$C$101,2,FALSE)," "))</f>
        <v>0.95650000000000002</v>
      </c>
      <c r="K90" s="19">
        <f t="shared" si="3"/>
        <v>1.1657343750000002E-2</v>
      </c>
    </row>
    <row r="91" spans="1:11" x14ac:dyDescent="0.2">
      <c r="A91" s="17">
        <v>84</v>
      </c>
      <c r="B91" s="17">
        <v>91</v>
      </c>
      <c r="C91" s="16">
        <v>1.2569444444444446E-2</v>
      </c>
      <c r="D91" s="17" t="str">
        <f>VLOOKUP(B91,Entries!$A$2:$D$376,2,FALSE)</f>
        <v>Sarah</v>
      </c>
      <c r="E91" s="17" t="str">
        <f>VLOOKUP(B91,Entries!$A$2:$D$376,3,FALSE)</f>
        <v>Whatman</v>
      </c>
      <c r="F91" s="15" t="str">
        <f>VLOOKUP(B91,Entries!$A$2:$H$376,4,FALSE)</f>
        <v>County</v>
      </c>
      <c r="G91" s="15" t="str">
        <f>VLOOKUP(B91,Entries!$A$2:$H$376,5,FALSE)</f>
        <v>CSI</v>
      </c>
      <c r="H91" s="15" t="str">
        <f>VLOOKUP(B91,Entries!$A$2:$H$376,6,FALSE)</f>
        <v>fv</v>
      </c>
      <c r="I91" s="15">
        <f>VLOOKUP(B91,Entries!$A$2:$H$376,7,FALSE)</f>
        <v>43</v>
      </c>
      <c r="J91" s="18">
        <f>IF(LEFT(H91,1)="M",VLOOKUP(I91,GradingM!$A$2:$C$106,2,FALSE),IF(LEFT(H91,1)="F",VLOOKUP(I91,GradingF!$A$2:$C$101,2,FALSE)," "))</f>
        <v>0.93300000000000005</v>
      </c>
      <c r="K91" s="19">
        <f t="shared" si="3"/>
        <v>1.1727291666666669E-2</v>
      </c>
    </row>
    <row r="92" spans="1:11" x14ac:dyDescent="0.2">
      <c r="A92" s="17">
        <v>85</v>
      </c>
      <c r="B92" s="17">
        <v>230</v>
      </c>
      <c r="C92" s="16">
        <v>1.2175925925925929E-2</v>
      </c>
      <c r="D92" s="17" t="str">
        <f>VLOOKUP(B92,Entries!$A$2:$D$376,2,FALSE)</f>
        <v>Amanda</v>
      </c>
      <c r="E92" s="17" t="str">
        <f>VLOOKUP(B92,Entries!$A$2:$D$376,3,FALSE)</f>
        <v>Hartley</v>
      </c>
      <c r="F92" s="15" t="str">
        <f>VLOOKUP(B92,Entries!$A$2:$H$376,4,FALSE)</f>
        <v>Guest</v>
      </c>
      <c r="G92" s="15" t="str">
        <f>VLOOKUP(B92,Entries!$A$2:$H$376,5,FALSE)</f>
        <v>Oxford University Press</v>
      </c>
      <c r="H92" s="15" t="str">
        <f>VLOOKUP(B92,Entries!$A$2:$H$376,6,FALSE)</f>
        <v>fv</v>
      </c>
      <c r="I92" s="15">
        <f>VLOOKUP(B92,Entries!$A$2:$H$376,7,FALSE)</f>
        <v>39</v>
      </c>
      <c r="J92" s="18">
        <f>IF(LEFT(H92,1)="M",VLOOKUP(I92,GradingM!$A$2:$C$106,2,FALSE),IF(LEFT(H92,1)="F",VLOOKUP(I92,GradingF!$A$2:$C$101,2,FALSE)," "))</f>
        <v>0.96430000000000005</v>
      </c>
      <c r="K92" s="19">
        <f t="shared" si="3"/>
        <v>1.1741245370370374E-2</v>
      </c>
    </row>
    <row r="93" spans="1:11" x14ac:dyDescent="0.2">
      <c r="A93" s="17">
        <v>86</v>
      </c>
      <c r="B93" s="17">
        <v>169</v>
      </c>
      <c r="C93" s="16">
        <v>1.315972222222222E-2</v>
      </c>
      <c r="D93" s="17" t="str">
        <f>VLOOKUP(B93,Entries!$A$2:$D$376,2,FALSE)</f>
        <v>Liz</v>
      </c>
      <c r="E93" s="17" t="str">
        <f>VLOOKUP(B93,Entries!$A$2:$D$376,3,FALSE)</f>
        <v>O'Farrell</v>
      </c>
      <c r="F93" s="15" t="str">
        <f>VLOOKUP(B93,Entries!$A$2:$H$376,4,FALSE)</f>
        <v>guest</v>
      </c>
      <c r="G93" s="15" t="str">
        <f>VLOOKUP(B93,Entries!$A$2:$H$376,5,FALSE)</f>
        <v>Ox Uni IT</v>
      </c>
      <c r="H93" s="15" t="str">
        <f>VLOOKUP(B93,Entries!$A$2:$H$376,6,FALSE)</f>
        <v>fv</v>
      </c>
      <c r="I93" s="15">
        <f>VLOOKUP(B93,Entries!$A$2:$H$376,7,FALSE)</f>
        <v>48</v>
      </c>
      <c r="J93" s="18">
        <f>IF(LEFT(H93,1)="M",VLOOKUP(I93,GradingM!$A$2:$C$106,2,FALSE),IF(LEFT(H93,1)="F",VLOOKUP(I93,GradingF!$A$2:$C$101,2,FALSE)," "))</f>
        <v>0.89319999999999999</v>
      </c>
      <c r="K93" s="19">
        <f t="shared" si="3"/>
        <v>1.1754263888888887E-2</v>
      </c>
    </row>
    <row r="94" spans="1:11" x14ac:dyDescent="0.2">
      <c r="A94" s="17">
        <v>87</v>
      </c>
      <c r="B94" s="17">
        <v>15</v>
      </c>
      <c r="C94" s="16">
        <v>1.3541666666666667E-2</v>
      </c>
      <c r="D94" s="17" t="str">
        <f>VLOOKUP(B94,Entries!$A$2:$D$376,2,FALSE)</f>
        <v>Becks</v>
      </c>
      <c r="E94" s="17" t="str">
        <f>VLOOKUP(B94,Entries!$A$2:$D$376,3,FALSE)</f>
        <v>Compton</v>
      </c>
      <c r="F94" s="15" t="str">
        <f>VLOOKUP(B94,Entries!$A$2:$H$376,4,FALSE)</f>
        <v>County</v>
      </c>
      <c r="G94" s="15" t="str">
        <f>VLOOKUP(B94,Entries!$A$2:$H$376,5,FALSE)</f>
        <v>Santa says 'you're not special'</v>
      </c>
      <c r="H94" s="15" t="str">
        <f>VLOOKUP(B94,Entries!$A$2:$H$376,6,FALSE)</f>
        <v>fv</v>
      </c>
      <c r="I94" s="15">
        <f>VLOOKUP(B94,Entries!$A$2:$H$376,7,FALSE)</f>
        <v>51</v>
      </c>
      <c r="J94" s="18">
        <f>IF(LEFT(H94,1)="M",VLOOKUP(I94,GradingM!$A$2:$C$106,2,FALSE),IF(LEFT(H94,1)="F",VLOOKUP(I94,GradingF!$A$2:$C$101,2,FALSE)," "))</f>
        <v>0.86899999999999999</v>
      </c>
      <c r="K94" s="19">
        <f t="shared" si="3"/>
        <v>1.1767708333333333E-2</v>
      </c>
    </row>
    <row r="95" spans="1:11" x14ac:dyDescent="0.2">
      <c r="A95" s="17">
        <v>88</v>
      </c>
      <c r="B95" s="17">
        <v>159</v>
      </c>
      <c r="C95" s="16">
        <v>1.2199074074074072E-2</v>
      </c>
      <c r="D95" s="17" t="str">
        <f>VLOOKUP(B95,Entries!$A$2:$D$376,2,FALSE)</f>
        <v>Matty</v>
      </c>
      <c r="E95" s="17" t="str">
        <f>VLOOKUP(B95,Entries!$A$2:$D$376,3,FALSE)</f>
        <v>Holder</v>
      </c>
      <c r="F95" s="15" t="str">
        <f>VLOOKUP(B95,Entries!$A$2:$H$376,4,FALSE)</f>
        <v>guest</v>
      </c>
      <c r="G95" s="15" t="str">
        <f>VLOOKUP(B95,Entries!$A$2:$H$376,5,FALSE)</f>
        <v>GoodGym</v>
      </c>
      <c r="H95" s="15" t="str">
        <f>VLOOKUP(B95,Entries!$A$2:$H$376,6,FALSE)</f>
        <v>mv</v>
      </c>
      <c r="I95" s="15">
        <f>VLOOKUP(B95,Entries!$A$2:$H$376,7,FALSE)</f>
        <v>40</v>
      </c>
      <c r="J95" s="18">
        <f>IF(LEFT(H95,1)="M",VLOOKUP(I95,GradingM!$A$2:$C$106,2,FALSE),IF(LEFT(H95,1)="F",VLOOKUP(I95,GradingF!$A$2:$C$101,2,FALSE)," "))</f>
        <v>0.96909999999999996</v>
      </c>
      <c r="K95" s="19">
        <f t="shared" si="3"/>
        <v>1.1822122685185184E-2</v>
      </c>
    </row>
    <row r="96" spans="1:11" x14ac:dyDescent="0.2">
      <c r="A96" s="17">
        <v>89</v>
      </c>
      <c r="B96" s="17">
        <v>147</v>
      </c>
      <c r="C96" s="16">
        <v>1.2210648148148146E-2</v>
      </c>
      <c r="D96" s="17" t="str">
        <f>VLOOKUP(B96,Entries!$A$2:$D$376,2,FALSE)</f>
        <v>John JC</v>
      </c>
      <c r="E96" s="17" t="str">
        <f>VLOOKUP(B96,Entries!$A$2:$D$376,3,FALSE)</f>
        <v>Clarke</v>
      </c>
      <c r="F96" s="15" t="str">
        <f>VLOOKUP(B96,Entries!$A$2:$H$376,4,FALSE)</f>
        <v>guest</v>
      </c>
      <c r="G96" s="15" t="str">
        <f>VLOOKUP(B96,Entries!$A$2:$H$376,5,FALSE)</f>
        <v>Ox Uni IT</v>
      </c>
      <c r="H96" s="15" t="str">
        <f>VLOOKUP(B96,Entries!$A$2:$H$376,6,FALSE)</f>
        <v>mv</v>
      </c>
      <c r="I96" s="15">
        <f>VLOOKUP(B96,Entries!$A$2:$H$376,7,FALSE)</f>
        <v>40</v>
      </c>
      <c r="J96" s="18">
        <f>IF(LEFT(H96,1)="M",VLOOKUP(I96,GradingM!$A$2:$C$106,2,FALSE),IF(LEFT(H96,1)="F",VLOOKUP(I96,GradingF!$A$2:$C$101,2,FALSE)," "))</f>
        <v>0.96909999999999996</v>
      </c>
      <c r="K96" s="19">
        <f t="shared" si="3"/>
        <v>1.1833339120370368E-2</v>
      </c>
    </row>
    <row r="97" spans="1:11" x14ac:dyDescent="0.2">
      <c r="A97" s="17">
        <v>90</v>
      </c>
      <c r="B97" s="17">
        <v>193</v>
      </c>
      <c r="C97" s="16">
        <v>1.1863425925925925E-2</v>
      </c>
      <c r="D97" s="17" t="str">
        <f>VLOOKUP(B97,Entries!$A$2:$D$376,2,FALSE)</f>
        <v>Tom</v>
      </c>
      <c r="E97" s="17" t="str">
        <f>VLOOKUP(B97,Entries!$A$2:$D$376,3,FALSE)</f>
        <v>Garrood</v>
      </c>
      <c r="F97" s="15" t="str">
        <f>VLOOKUP(B97,Entries!$A$2:$H$376,4,FALSE)</f>
        <v>City</v>
      </c>
      <c r="G97" s="15" t="str">
        <f>VLOOKUP(B97,Entries!$A$2:$H$376,5,FALSE)</f>
        <v>Environmental Sustainability</v>
      </c>
      <c r="H97" s="15" t="str">
        <f>VLOOKUP(B97,Entries!$A$2:$H$376,6,FALSE)</f>
        <v>m</v>
      </c>
      <c r="I97" s="15">
        <f>VLOOKUP(B97,Entries!$A$2:$H$376,7,FALSE)</f>
        <v>32</v>
      </c>
      <c r="J97" s="18">
        <f>IF(LEFT(H97,1)="M",VLOOKUP(I97,GradingM!$A$2:$C$106,2,FALSE),IF(LEFT(H97,1)="F",VLOOKUP(I97,GradingF!$A$2:$C$101,2,FALSE)," "))</f>
        <v>1</v>
      </c>
      <c r="K97" s="19">
        <f t="shared" si="3"/>
        <v>1.1863425925925925E-2</v>
      </c>
    </row>
    <row r="98" spans="1:11" x14ac:dyDescent="0.2">
      <c r="A98" s="17">
        <v>91</v>
      </c>
      <c r="B98" s="17">
        <v>113</v>
      </c>
      <c r="C98" s="16">
        <v>1.3784722222222224E-2</v>
      </c>
      <c r="D98" s="17" t="str">
        <f>VLOOKUP(B98,Entries!$A$2:$D$376,2,FALSE)</f>
        <v xml:space="preserve">Sue </v>
      </c>
      <c r="E98" s="17" t="str">
        <f>VLOOKUP(B98,Entries!$A$2:$D$376,3,FALSE)</f>
        <v>McRae</v>
      </c>
      <c r="F98" s="15" t="str">
        <f>VLOOKUP(B98,Entries!$A$2:$H$376,4,FALSE)</f>
        <v>Guest</v>
      </c>
      <c r="G98" s="15" t="str">
        <f>VLOOKUP(B98,Entries!$A$2:$H$376,5,FALSE)</f>
        <v>St Clements School</v>
      </c>
      <c r="H98" s="15" t="str">
        <f>VLOOKUP(B98,Entries!$A$2:$H$376,6,FALSE)</f>
        <v>fv</v>
      </c>
      <c r="I98" s="15">
        <f>VLOOKUP(B98,Entries!$A$2:$H$376,7,FALSE)</f>
        <v>52</v>
      </c>
      <c r="J98" s="18">
        <f>IF(LEFT(H98,1)="M",VLOOKUP(I98,GradingM!$A$2:$C$106,2,FALSE),IF(LEFT(H98,1)="F",VLOOKUP(I98,GradingF!$A$2:$C$101,2,FALSE)," "))</f>
        <v>0.86080000000000001</v>
      </c>
      <c r="K98" s="19">
        <f t="shared" si="3"/>
        <v>1.1865888888888891E-2</v>
      </c>
    </row>
    <row r="99" spans="1:11" x14ac:dyDescent="0.2">
      <c r="A99" s="17">
        <v>92</v>
      </c>
      <c r="B99" s="17">
        <v>281</v>
      </c>
      <c r="C99" s="16">
        <v>1.2847222222222223E-2</v>
      </c>
      <c r="D99" s="17" t="str">
        <f>VLOOKUP(B99,Entries!$A$2:$D$376,2,FALSE)</f>
        <v>Abbie</v>
      </c>
      <c r="E99" s="17" t="str">
        <f>VLOOKUP(B99,Entries!$A$2:$D$376,3,FALSE)</f>
        <v>Clayton</v>
      </c>
      <c r="F99" s="15" t="str">
        <f>VLOOKUP(B99,Entries!$A$2:$H$376,4,FALSE)</f>
        <v>County</v>
      </c>
      <c r="G99" s="15" t="str">
        <f>VLOOKUP(B99,Entries!$A$2:$H$376,5,FALSE)</f>
        <v>Shared Lives</v>
      </c>
      <c r="H99" s="15" t="str">
        <f>VLOOKUP(B99,Entries!$A$2:$H$376,6,FALSE)</f>
        <v>fv</v>
      </c>
      <c r="I99" s="15">
        <f>VLOOKUP(B99,Entries!$A$2:$H$376,7,FALSE)</f>
        <v>44</v>
      </c>
      <c r="J99" s="18">
        <f>IF(LEFT(H99,1)="M",VLOOKUP(I99,GradingM!$A$2:$C$106,2,FALSE),IF(LEFT(H99,1)="F",VLOOKUP(I99,GradingF!$A$2:$C$101,2,FALSE)," "))</f>
        <v>0.92510000000000003</v>
      </c>
      <c r="K99" s="19">
        <f t="shared" si="3"/>
        <v>1.1884965277777779E-2</v>
      </c>
    </row>
    <row r="100" spans="1:11" x14ac:dyDescent="0.2">
      <c r="A100" s="17">
        <v>93</v>
      </c>
      <c r="B100" s="17">
        <v>62</v>
      </c>
      <c r="C100" s="16">
        <v>1.306712962962963E-2</v>
      </c>
      <c r="D100" s="17" t="str">
        <f>VLOOKUP(B100,Entries!$A$2:$D$376,2,FALSE)</f>
        <v>Mark</v>
      </c>
      <c r="E100" s="17" t="str">
        <f>VLOOKUP(B100,Entries!$A$2:$D$376,3,FALSE)</f>
        <v>Watson</v>
      </c>
      <c r="F100" s="15" t="str">
        <f>VLOOKUP(B100,Entries!$A$2:$H$376,4,FALSE)</f>
        <v>County</v>
      </c>
      <c r="G100" s="15" t="str">
        <f>VLOOKUP(B100,Entries!$A$2:$H$376,5,FALSE)</f>
        <v>Environment and Place</v>
      </c>
      <c r="H100" s="15" t="str">
        <f>VLOOKUP(B100,Entries!$A$2:$H$376,6,FALSE)</f>
        <v>mv</v>
      </c>
      <c r="I100" s="15">
        <f>VLOOKUP(B100,Entries!$A$2:$H$376,7,FALSE)</f>
        <v>48</v>
      </c>
      <c r="J100" s="18">
        <f>IF(LEFT(H100,1)="M",VLOOKUP(I100,GradingM!$A$2:$C$106,2,FALSE),IF(LEFT(H100,1)="F",VLOOKUP(I100,GradingF!$A$2:$C$101,2,FALSE)," "))</f>
        <v>0.91049999999999998</v>
      </c>
      <c r="K100" s="19">
        <f t="shared" si="3"/>
        <v>1.1897621527777777E-2</v>
      </c>
    </row>
    <row r="101" spans="1:11" x14ac:dyDescent="0.2">
      <c r="A101" s="17">
        <v>94</v>
      </c>
      <c r="B101" s="17">
        <v>36</v>
      </c>
      <c r="C101" s="16">
        <v>1.3379629629629628E-2</v>
      </c>
      <c r="D101" s="17" t="str">
        <f>VLOOKUP(B101,Entries!$A$2:$D$376,2,FALSE)</f>
        <v>Mark</v>
      </c>
      <c r="E101" s="17" t="str">
        <f>VLOOKUP(B101,Entries!$A$2:$D$376,3,FALSE)</f>
        <v>Lygo</v>
      </c>
      <c r="F101" s="15" t="str">
        <f>VLOOKUP(B101,Entries!$A$2:$H$376,4,FALSE)</f>
        <v>City</v>
      </c>
      <c r="G101" s="15" t="str">
        <f>VLOOKUP(B101,Entries!$A$2:$H$376,5,FALSE)</f>
        <v>Oxford City  Councillors</v>
      </c>
      <c r="H101" s="15" t="str">
        <f>VLOOKUP(B101,Entries!$A$2:$H$376,6,FALSE)</f>
        <v>mv</v>
      </c>
      <c r="I101" s="15">
        <f>VLOOKUP(B101,Entries!$A$2:$H$376,7,FALSE)</f>
        <v>50</v>
      </c>
      <c r="J101" s="18">
        <f>IF(LEFT(H101,1)="M",VLOOKUP(I101,GradingM!$A$2:$C$106,2,FALSE),IF(LEFT(H101,1)="F",VLOOKUP(I101,GradingF!$A$2:$C$101,2,FALSE)," "))</f>
        <v>0.89639999999999997</v>
      </c>
      <c r="K101" s="19">
        <f t="shared" si="3"/>
        <v>1.1993499999999999E-2</v>
      </c>
    </row>
    <row r="102" spans="1:11" x14ac:dyDescent="0.2">
      <c r="A102" s="17">
        <v>95</v>
      </c>
      <c r="B102" s="17">
        <v>30</v>
      </c>
      <c r="C102" s="16">
        <v>1.2037037037037035E-2</v>
      </c>
      <c r="D102" s="17" t="str">
        <f>VLOOKUP(B102,Entries!$A$2:$D$376,2,FALSE)</f>
        <v xml:space="preserve">Robert </v>
      </c>
      <c r="E102" s="17" t="str">
        <f>VLOOKUP(B102,Entries!$A$2:$D$376,3,FALSE)</f>
        <v>Jeffs</v>
      </c>
      <c r="F102" s="15" t="str">
        <f>VLOOKUP(B102,Entries!$A$2:$H$376,4,FALSE)</f>
        <v>City</v>
      </c>
      <c r="G102" s="15" t="str">
        <f>VLOOKUP(B102,Entries!$A$2:$H$376,5,FALSE)</f>
        <v>OX Place</v>
      </c>
      <c r="H102" s="15" t="str">
        <f>VLOOKUP(B102,Entries!$A$2:$H$376,6,FALSE)</f>
        <v>m</v>
      </c>
      <c r="I102" s="15">
        <f>VLOOKUP(B102,Entries!$A$2:$H$376,7,FALSE)</f>
        <v>32</v>
      </c>
      <c r="J102" s="18">
        <f>IF(LEFT(H102,1)="M",VLOOKUP(I102,GradingM!$A$2:$C$106,2,FALSE),IF(LEFT(H102,1)="F",VLOOKUP(I102,GradingF!$A$2:$C$101,2,FALSE)," "))</f>
        <v>1</v>
      </c>
      <c r="K102" s="19">
        <f t="shared" si="3"/>
        <v>1.2037037037037035E-2</v>
      </c>
    </row>
    <row r="103" spans="1:11" x14ac:dyDescent="0.2">
      <c r="A103" s="17">
        <v>96</v>
      </c>
      <c r="B103" s="17">
        <v>60</v>
      </c>
      <c r="C103" s="16">
        <v>1.207175925925926E-2</v>
      </c>
      <c r="D103" s="28" t="str">
        <f>VLOOKUP(B103,Entries!$A$2:$D$376,2,FALSE)</f>
        <v>Rachel</v>
      </c>
      <c r="E103" s="28" t="str">
        <f>VLOOKUP(B103,Entries!$A$2:$D$376,3,FALSE)</f>
        <v>Townsend</v>
      </c>
      <c r="F103" s="28" t="str">
        <f>VLOOKUP(B103,Entries!$A$2:$H$376,4,FALSE)</f>
        <v>County</v>
      </c>
      <c r="G103" s="28" t="str">
        <f>VLOOKUP(B103,Entries!$A$2:$H$376,5,FALSE)</f>
        <v>Environment and Place</v>
      </c>
      <c r="H103" s="52" t="str">
        <f>VLOOKUP(B103,Entries!$A$2:$H$376,6,FALSE)</f>
        <v>f</v>
      </c>
      <c r="I103" s="28">
        <f>VLOOKUP(B103,Entries!$A$2:$H$376,7,FALSE)</f>
        <v>33</v>
      </c>
      <c r="J103" s="18">
        <f>IF(LEFT(H103,1)="M",VLOOKUP(I103,GradingM!$A$2:$C$106,2,FALSE),IF(LEFT(H103,1)="F",VLOOKUP(I103,GradingF!$A$2:$C$101,2,FALSE)," "))</f>
        <v>1</v>
      </c>
      <c r="K103" s="19">
        <f t="shared" si="3"/>
        <v>1.207175925925926E-2</v>
      </c>
    </row>
    <row r="104" spans="1:11" x14ac:dyDescent="0.2">
      <c r="A104" s="17">
        <v>97</v>
      </c>
      <c r="B104" s="17">
        <v>291</v>
      </c>
      <c r="C104" s="16">
        <v>1.2094907407407408E-2</v>
      </c>
      <c r="D104" s="17" t="str">
        <f>VLOOKUP(B104,Entries!$A$2:$D$376,2,FALSE)</f>
        <v>Jasper</v>
      </c>
      <c r="E104" s="17" t="str">
        <f>VLOOKUP(B104,Entries!$A$2:$D$376,3,FALSE)</f>
        <v>Syms</v>
      </c>
      <c r="F104" s="15" t="str">
        <f>VLOOKUP(B104,Entries!$A$2:$H$376,4,FALSE)</f>
        <v>Guest</v>
      </c>
      <c r="G104" s="15" t="str">
        <f>VLOOKUP(B104,Entries!$A$2:$H$376,5,FALSE)</f>
        <v>Stantec</v>
      </c>
      <c r="H104" s="15" t="str">
        <f>VLOOKUP(B104,Entries!$A$2:$H$376,6,FALSE)</f>
        <v>m</v>
      </c>
      <c r="I104" s="15">
        <f>VLOOKUP(B104,Entries!$A$2:$H$376,7,FALSE)</f>
        <v>27</v>
      </c>
      <c r="J104" s="18">
        <f>IF(LEFT(H104,1)="M",VLOOKUP(I104,GradingM!$A$2:$C$106,2,FALSE),IF(LEFT(H104,1)="F",VLOOKUP(I104,GradingF!$A$2:$C$101,2,FALSE)," "))</f>
        <v>1</v>
      </c>
      <c r="K104" s="19">
        <f t="shared" si="3"/>
        <v>1.2094907407407408E-2</v>
      </c>
    </row>
    <row r="105" spans="1:11" x14ac:dyDescent="0.2">
      <c r="A105" s="17">
        <v>98</v>
      </c>
      <c r="B105" s="17">
        <v>58</v>
      </c>
      <c r="C105" s="16">
        <v>1.3715277777777778E-2</v>
      </c>
      <c r="D105" s="17" t="str">
        <f>VLOOKUP(B105,Entries!$A$2:$D$376,2,FALSE)</f>
        <v>Anita</v>
      </c>
      <c r="E105" s="17" t="str">
        <f>VLOOKUP(B105,Entries!$A$2:$D$376,3,FALSE)</f>
        <v>Syphas</v>
      </c>
      <c r="F105" s="15" t="str">
        <f>VLOOKUP(B105,Entries!$A$2:$H$376,4,FALSE)</f>
        <v>County</v>
      </c>
      <c r="G105" s="15" t="str">
        <f>VLOOKUP(B105,Entries!$A$2:$H$376,5,FALSE)</f>
        <v>Provision Cycle Hub</v>
      </c>
      <c r="H105" s="15" t="str">
        <f>VLOOKUP(B105,Entries!$A$2:$H$376,6,FALSE)</f>
        <v>fv</v>
      </c>
      <c r="I105" s="15">
        <f>VLOOKUP(B105,Entries!$A$2:$H$376,7,FALSE)</f>
        <v>49</v>
      </c>
      <c r="J105" s="18">
        <f>IF(LEFT(H105,1)="M",VLOOKUP(I105,GradingM!$A$2:$C$106,2,FALSE),IF(LEFT(H105,1)="F",VLOOKUP(I105,GradingF!$A$2:$C$101,2,FALSE)," "))</f>
        <v>0.88519999999999999</v>
      </c>
      <c r="K105" s="19">
        <f t="shared" ref="K105:K136" si="4">IF(ISNUMBER(C105*J105),C105*J105," ")</f>
        <v>1.2140763888888888E-2</v>
      </c>
    </row>
    <row r="106" spans="1:11" x14ac:dyDescent="0.2">
      <c r="A106" s="17">
        <v>99</v>
      </c>
      <c r="B106" s="17">
        <v>187</v>
      </c>
      <c r="C106" s="16">
        <v>1.4247685185185184E-2</v>
      </c>
      <c r="D106" s="17" t="str">
        <f>VLOOKUP(B106,Entries!$A$2:$D$376,2,FALSE)</f>
        <v>Brad</v>
      </c>
      <c r="E106" s="17" t="str">
        <f>VLOOKUP(B106,Entries!$A$2:$D$376,3,FALSE)</f>
        <v>Hook</v>
      </c>
      <c r="F106" s="15" t="str">
        <f>VLOOKUP(B106,Entries!$A$2:$H$376,4,FALSE)</f>
        <v>City</v>
      </c>
      <c r="G106" s="15" t="str">
        <f>VLOOKUP(B106,Entries!$A$2:$H$376,5,FALSE)</f>
        <v>Environmental Health</v>
      </c>
      <c r="H106" s="15" t="str">
        <f>VLOOKUP(B106,Entries!$A$2:$H$376,6,FALSE)</f>
        <v>mv</v>
      </c>
      <c r="I106" s="15">
        <f>VLOOKUP(B106,Entries!$A$2:$H$376,7,FALSE)</f>
        <v>56</v>
      </c>
      <c r="J106" s="18">
        <f>IF(LEFT(H106,1)="M",VLOOKUP(I106,GradingM!$A$2:$C$106,2,FALSE),IF(LEFT(H106,1)="F",VLOOKUP(I106,GradingF!$A$2:$C$101,2,FALSE)," "))</f>
        <v>0.85260000000000002</v>
      </c>
      <c r="K106" s="19">
        <f t="shared" si="4"/>
        <v>1.2147576388888888E-2</v>
      </c>
    </row>
    <row r="107" spans="1:11" x14ac:dyDescent="0.2">
      <c r="A107" s="17">
        <v>100</v>
      </c>
      <c r="B107" s="17">
        <v>181</v>
      </c>
      <c r="C107" s="16">
        <v>1.2152777777777778E-2</v>
      </c>
      <c r="D107" s="17" t="str">
        <f>VLOOKUP(B107,Entries!$A$2:$D$376,2,FALSE)</f>
        <v>Jordan</v>
      </c>
      <c r="E107" s="17" t="str">
        <f>VLOOKUP(B107,Entries!$A$2:$D$376,3,FALSE)</f>
        <v>Welsh</v>
      </c>
      <c r="F107" s="15" t="str">
        <f>VLOOKUP(B107,Entries!$A$2:$H$376,4,FALSE)</f>
        <v>guest</v>
      </c>
      <c r="G107" s="15" t="str">
        <f>VLOOKUP(B107,Entries!$A$2:$H$376,5,FALSE)</f>
        <v>Ox Uni IT</v>
      </c>
      <c r="H107" s="15" t="str">
        <f>VLOOKUP(B107,Entries!$A$2:$H$376,6,FALSE)</f>
        <v>m</v>
      </c>
      <c r="I107" s="15">
        <f>VLOOKUP(B107,Entries!$A$2:$H$376,7,FALSE)</f>
        <v>24</v>
      </c>
      <c r="J107" s="18">
        <f>IF(LEFT(H107,1)="M",VLOOKUP(I107,GradingM!$A$2:$C$106,2,FALSE),IF(LEFT(H107,1)="F",VLOOKUP(I107,GradingF!$A$2:$C$101,2,FALSE)," "))</f>
        <v>1</v>
      </c>
      <c r="K107" s="19">
        <f t="shared" si="4"/>
        <v>1.2152777777777778E-2</v>
      </c>
    </row>
    <row r="108" spans="1:11" x14ac:dyDescent="0.2">
      <c r="A108" s="17">
        <v>101</v>
      </c>
      <c r="B108" s="17">
        <v>150</v>
      </c>
      <c r="C108" s="16">
        <v>1.2858796296296297E-2</v>
      </c>
      <c r="D108" s="17" t="str">
        <f>VLOOKUP(B108,Entries!$A$2:$D$376,2,FALSE)</f>
        <v>Paul</v>
      </c>
      <c r="E108" s="17" t="str">
        <f>VLOOKUP(B108,Entries!$A$2:$D$376,3,FALSE)</f>
        <v>Fermer</v>
      </c>
      <c r="F108" s="15" t="str">
        <f>VLOOKUP(B108,Entries!$A$2:$H$376,4,FALSE)</f>
        <v>County</v>
      </c>
      <c r="G108" s="15" t="str">
        <f>VLOOKUP(B108,Entries!$A$2:$H$376,5,FALSE)</f>
        <v>Chief Execs</v>
      </c>
      <c r="H108" s="15" t="str">
        <f>VLOOKUP(B108,Entries!$A$2:$H$376,6,FALSE)</f>
        <v>mv</v>
      </c>
      <c r="I108" s="15">
        <f>VLOOKUP(B108,Entries!$A$2:$H$376,7,FALSE)</f>
        <v>43</v>
      </c>
      <c r="J108" s="18">
        <f>IF(LEFT(H108,1)="M",VLOOKUP(I108,GradingM!$A$2:$C$106,2,FALSE),IF(LEFT(H108,1)="F",VLOOKUP(I108,GradingF!$A$2:$C$101,2,FALSE)," "))</f>
        <v>0.94540000000000002</v>
      </c>
      <c r="K108" s="19">
        <f t="shared" si="4"/>
        <v>1.215670601851852E-2</v>
      </c>
    </row>
    <row r="109" spans="1:11" x14ac:dyDescent="0.2">
      <c r="A109" s="17">
        <v>102</v>
      </c>
      <c r="B109" s="17">
        <v>182</v>
      </c>
      <c r="C109" s="16">
        <v>1.3356481481481483E-2</v>
      </c>
      <c r="D109" s="17" t="str">
        <f>VLOOKUP(B109,Entries!$A$2:$D$376,2,FALSE)</f>
        <v>Charlotte</v>
      </c>
      <c r="E109" s="17" t="str">
        <f>VLOOKUP(B109,Entries!$A$2:$D$376,3,FALSE)</f>
        <v>White</v>
      </c>
      <c r="F109" s="15" t="str">
        <f>VLOOKUP(B109,Entries!$A$2:$H$376,4,FALSE)</f>
        <v>guest</v>
      </c>
      <c r="G109" s="15" t="str">
        <f>VLOOKUP(B109,Entries!$A$2:$H$376,5,FALSE)</f>
        <v>Ox Uni IT</v>
      </c>
      <c r="H109" s="15" t="str">
        <f>VLOOKUP(B109,Entries!$A$2:$H$376,6,FALSE)</f>
        <v>fv</v>
      </c>
      <c r="I109" s="15">
        <f>VLOOKUP(B109,Entries!$A$2:$H$376,7,FALSE)</f>
        <v>45</v>
      </c>
      <c r="J109" s="18">
        <f>IF(LEFT(H109,1)="M",VLOOKUP(I109,GradingM!$A$2:$C$106,2,FALSE),IF(LEFT(H109,1)="F",VLOOKUP(I109,GradingF!$A$2:$C$101,2,FALSE)," "))</f>
        <v>0.91720000000000002</v>
      </c>
      <c r="K109" s="19">
        <f t="shared" si="4"/>
        <v>1.2250564814814817E-2</v>
      </c>
    </row>
    <row r="110" spans="1:11" x14ac:dyDescent="0.2">
      <c r="A110" s="17">
        <v>103</v>
      </c>
      <c r="B110" s="17">
        <v>31</v>
      </c>
      <c r="C110" s="16">
        <v>1.2604166666666666E-2</v>
      </c>
      <c r="D110" s="17" t="str">
        <f>VLOOKUP(B110,Entries!$A$2:$D$376,2,FALSE)</f>
        <v>Rebecca</v>
      </c>
      <c r="E110" s="17" t="str">
        <f>VLOOKUP(B110,Entries!$A$2:$D$376,3,FALSE)</f>
        <v>Jeffries</v>
      </c>
      <c r="F110" s="15" t="str">
        <f>VLOOKUP(B110,Entries!$A$2:$H$376,4,FALSE)</f>
        <v>City</v>
      </c>
      <c r="G110" s="15" t="str">
        <f>VLOOKUP(B110,Entries!$A$2:$H$376,5,FALSE)</f>
        <v>Environmental Health</v>
      </c>
      <c r="H110" s="15" t="str">
        <f>VLOOKUP(B110,Entries!$A$2:$H$376,6,FALSE)</f>
        <v>fv</v>
      </c>
      <c r="I110" s="15">
        <f>VLOOKUP(B110,Entries!$A$2:$H$376,7,FALSE)</f>
        <v>38</v>
      </c>
      <c r="J110" s="18">
        <f>IF(LEFT(H110,1)="M",VLOOKUP(I110,GradingM!$A$2:$C$106,2,FALSE),IF(LEFT(H110,1)="F",VLOOKUP(I110,GradingF!$A$2:$C$101,2,FALSE)," "))</f>
        <v>0.97209999999999996</v>
      </c>
      <c r="K110" s="19">
        <f t="shared" si="4"/>
        <v>1.2252510416666666E-2</v>
      </c>
    </row>
    <row r="111" spans="1:11" x14ac:dyDescent="0.2">
      <c r="A111" s="17">
        <v>104</v>
      </c>
      <c r="B111" s="17">
        <v>156</v>
      </c>
      <c r="C111" s="16">
        <v>1.230324074074074E-2</v>
      </c>
      <c r="D111" s="17" t="str">
        <f>VLOOKUP(B111,Entries!$A$2:$D$376,2,FALSE)</f>
        <v>Julia</v>
      </c>
      <c r="E111" s="17" t="str">
        <f>VLOOKUP(B111,Entries!$A$2:$D$376,3,FALSE)</f>
        <v>Healey</v>
      </c>
      <c r="F111" s="15" t="str">
        <f>VLOOKUP(B111,Entries!$A$2:$H$376,4,FALSE)</f>
        <v>guest</v>
      </c>
      <c r="G111" s="15" t="str">
        <f>VLOOKUP(B111,Entries!$A$2:$H$376,5,FALSE)</f>
        <v>GoodGym</v>
      </c>
      <c r="H111" s="15" t="str">
        <f>VLOOKUP(B111,Entries!$A$2:$H$376,6,FALSE)</f>
        <v>f</v>
      </c>
      <c r="I111" s="15">
        <f>VLOOKUP(B111,Entries!$A$2:$H$376,7,FALSE)</f>
        <v>34</v>
      </c>
      <c r="J111" s="18">
        <f>IF(LEFT(H111,1)="M",VLOOKUP(I111,GradingM!$A$2:$C$106,2,FALSE),IF(LEFT(H111,1)="F",VLOOKUP(I111,GradingF!$A$2:$C$101,2,FALSE)," "))</f>
        <v>1</v>
      </c>
      <c r="K111" s="19">
        <f t="shared" si="4"/>
        <v>1.230324074074074E-2</v>
      </c>
    </row>
    <row r="112" spans="1:11" x14ac:dyDescent="0.2">
      <c r="A112" s="17">
        <v>105</v>
      </c>
      <c r="B112" s="17">
        <v>18</v>
      </c>
      <c r="C112" s="16">
        <v>1.4328703703703703E-2</v>
      </c>
      <c r="D112" s="17" t="str">
        <f>VLOOKUP(B112,Entries!$A$2:$D$376,2,FALSE)</f>
        <v>Tim</v>
      </c>
      <c r="E112" s="17" t="str">
        <f>VLOOKUP(B112,Entries!$A$2:$D$376,3,FALSE)</f>
        <v>Darch</v>
      </c>
      <c r="F112" s="15" t="str">
        <f>VLOOKUP(B112,Entries!$A$2:$H$376,4,FALSE)</f>
        <v>County</v>
      </c>
      <c r="G112" s="15" t="str">
        <f>VLOOKUP(B112,Entries!$A$2:$H$376,5,FALSE)</f>
        <v>Environment and Place</v>
      </c>
      <c r="H112" s="15" t="str">
        <f>VLOOKUP(B112,Entries!$A$2:$H$376,6,FALSE)</f>
        <v>mv</v>
      </c>
      <c r="I112" s="15">
        <f>VLOOKUP(B112,Entries!$A$2:$H$376,7,FALSE)</f>
        <v>55</v>
      </c>
      <c r="J112" s="18">
        <f>IF(LEFT(H112,1)="M",VLOOKUP(I112,GradingM!$A$2:$C$106,2,FALSE),IF(LEFT(H112,1)="F",VLOOKUP(I112,GradingF!$A$2:$C$101,2,FALSE)," "))</f>
        <v>0.86009999999999998</v>
      </c>
      <c r="K112" s="19">
        <f t="shared" si="4"/>
        <v>1.2324118055555555E-2</v>
      </c>
    </row>
    <row r="113" spans="1:11" x14ac:dyDescent="0.2">
      <c r="A113" s="17">
        <v>106</v>
      </c>
      <c r="B113" s="17">
        <v>140</v>
      </c>
      <c r="C113" s="16">
        <v>1.4745370370370372E-2</v>
      </c>
      <c r="D113" s="17" t="str">
        <f>VLOOKUP(B113,Entries!$A$2:$D$376,2,FALSE)</f>
        <v>Lorna</v>
      </c>
      <c r="E113" s="17" t="str">
        <f>VLOOKUP(B113,Entries!$A$2:$D$376,3,FALSE)</f>
        <v>Baxter</v>
      </c>
      <c r="F113" s="15" t="str">
        <f>VLOOKUP(B113,Entries!$A$2:$H$376,4,FALSE)</f>
        <v>County</v>
      </c>
      <c r="G113" s="15" t="str">
        <f>VLOOKUP(B113,Entries!$A$2:$H$376,5,FALSE)</f>
        <v>Chief Execs</v>
      </c>
      <c r="H113" s="15" t="str">
        <f>VLOOKUP(B113,Entries!$A$2:$H$376,6,FALSE)</f>
        <v>fv</v>
      </c>
      <c r="I113" s="15">
        <f>VLOOKUP(B113,Entries!$A$2:$H$376,7,FALSE)</f>
        <v>55</v>
      </c>
      <c r="J113" s="18">
        <f>IF(LEFT(H113,1)="M",VLOOKUP(I113,GradingM!$A$2:$C$106,2,FALSE),IF(LEFT(H113,1)="F",VLOOKUP(I113,GradingF!$A$2:$C$101,2,FALSE)," "))</f>
        <v>0.83620000000000005</v>
      </c>
      <c r="K113" s="19">
        <f t="shared" si="4"/>
        <v>1.2330078703703706E-2</v>
      </c>
    </row>
    <row r="114" spans="1:11" x14ac:dyDescent="0.2">
      <c r="A114" s="17">
        <v>107</v>
      </c>
      <c r="B114" s="17">
        <v>44</v>
      </c>
      <c r="C114" s="16">
        <v>1.3599537037037037E-2</v>
      </c>
      <c r="D114" s="17" t="str">
        <f>VLOOKUP(B114,Entries!$A$2:$D$376,2,FALSE)</f>
        <v>Rachel</v>
      </c>
      <c r="E114" s="17" t="str">
        <f>VLOOKUP(B114,Entries!$A$2:$D$376,3,FALSE)</f>
        <v>Nixon</v>
      </c>
      <c r="F114" s="15" t="s">
        <v>19</v>
      </c>
      <c r="G114" s="15" t="str">
        <f>VLOOKUP(B114,Entries!$A$2:$H$376,5,FALSE)</f>
        <v>Planning Policy</v>
      </c>
      <c r="H114" s="15" t="str">
        <f>VLOOKUP(B114,Entries!$A$2:$H$376,6,FALSE)</f>
        <v>fv</v>
      </c>
      <c r="I114" s="15">
        <f>VLOOKUP(B114,Entries!$A$2:$H$376,7,FALSE)</f>
        <v>46</v>
      </c>
      <c r="J114" s="18">
        <f>IF(LEFT(H114,1)="M",VLOOKUP(I114,GradingM!$A$2:$C$106,2,FALSE),IF(LEFT(H114,1)="F",VLOOKUP(I114,GradingF!$A$2:$C$101,2,FALSE)," "))</f>
        <v>0.90920000000000001</v>
      </c>
      <c r="K114" s="19">
        <f t="shared" si="4"/>
        <v>1.2364699074074073E-2</v>
      </c>
    </row>
    <row r="115" spans="1:11" x14ac:dyDescent="0.2">
      <c r="A115" s="17">
        <v>108</v>
      </c>
      <c r="B115" s="17">
        <v>72</v>
      </c>
      <c r="C115" s="16">
        <v>1.4189814814814815E-2</v>
      </c>
      <c r="D115" s="17" t="str">
        <f>VLOOKUP(B115,Entries!$A$2:$D$376,2,FALSE)</f>
        <v>Sarah</v>
      </c>
      <c r="E115" s="17" t="str">
        <f>VLOOKUP(B115,Entries!$A$2:$D$376,3,FALSE)</f>
        <v>Cullen</v>
      </c>
      <c r="F115" s="15" t="str">
        <f>VLOOKUP(B115,Entries!$A$2:$H$376,4,FALSE)</f>
        <v>County</v>
      </c>
      <c r="G115" s="15" t="str">
        <f>VLOOKUP(B115,Entries!$A$2:$H$376,5,FALSE)</f>
        <v>Registration Service</v>
      </c>
      <c r="H115" s="15" t="str">
        <f>VLOOKUP(B115,Entries!$A$2:$H$376,6,FALSE)</f>
        <v>fv</v>
      </c>
      <c r="I115" s="15">
        <f>VLOOKUP(B115,Entries!$A$2:$H$376,7,FALSE)</f>
        <v>50</v>
      </c>
      <c r="J115" s="18">
        <f>IF(LEFT(H115,1)="M",VLOOKUP(I115,GradingM!$A$2:$C$106,2,FALSE),IF(LEFT(H115,1)="F",VLOOKUP(I115,GradingF!$A$2:$C$101,2,FALSE)," "))</f>
        <v>0.87719999999999998</v>
      </c>
      <c r="K115" s="19">
        <f t="shared" si="4"/>
        <v>1.2447305555555555E-2</v>
      </c>
    </row>
    <row r="116" spans="1:11" x14ac:dyDescent="0.2">
      <c r="A116" s="17">
        <v>109</v>
      </c>
      <c r="B116" s="17">
        <v>189</v>
      </c>
      <c r="C116" s="16">
        <v>1.6122685185185184E-2</v>
      </c>
      <c r="D116" s="17" t="str">
        <f>VLOOKUP(B116,Entries!$A$2:$D$376,2,FALSE)</f>
        <v>Mary</v>
      </c>
      <c r="E116" s="17" t="str">
        <f>VLOOKUP(B116,Entries!$A$2:$D$376,3,FALSE)</f>
        <v>Clarkson</v>
      </c>
      <c r="F116" s="15" t="str">
        <f>VLOOKUP(B116,Entries!$A$2:$H$376,4,FALSE)</f>
        <v>City</v>
      </c>
      <c r="G116" s="15" t="str">
        <f>VLOOKUP(B116,Entries!$A$2:$H$376,5,FALSE)</f>
        <v>Oxford City  Councillors</v>
      </c>
      <c r="H116" s="15" t="str">
        <f>VLOOKUP(B116,Entries!$A$2:$H$376,6,FALSE)</f>
        <v>fv</v>
      </c>
      <c r="I116" s="15">
        <f>VLOOKUP(B116,Entries!$A$2:$H$376,7,FALSE)</f>
        <v>61</v>
      </c>
      <c r="J116" s="18">
        <f>IF(LEFT(H116,1)="M",VLOOKUP(I116,GradingM!$A$2:$C$106,2,FALSE),IF(LEFT(H116,1)="F",VLOOKUP(I116,GradingF!$A$2:$C$101,2,FALSE)," "))</f>
        <v>0.78449999999999998</v>
      </c>
      <c r="K116" s="19">
        <f t="shared" si="4"/>
        <v>1.2648246527777776E-2</v>
      </c>
    </row>
    <row r="117" spans="1:11" x14ac:dyDescent="0.2">
      <c r="A117" s="17">
        <v>110</v>
      </c>
      <c r="B117" s="17">
        <v>123</v>
      </c>
      <c r="C117" s="16">
        <v>1.3078703703703703E-2</v>
      </c>
      <c r="D117" s="17" t="str">
        <f>VLOOKUP(B117,Entries!$A$2:$D$376,2,FALSE)</f>
        <v>Seb</v>
      </c>
      <c r="E117" s="17" t="str">
        <f>VLOOKUP(B117,Entries!$A$2:$D$376,3,FALSE)</f>
        <v>Reynolds</v>
      </c>
      <c r="F117" s="15" t="str">
        <f>VLOOKUP(B117,Entries!$A$2:$H$376,4,FALSE)</f>
        <v>Guest</v>
      </c>
      <c r="G117" s="15" t="str">
        <f>VLOOKUP(B117,Entries!$A$2:$H$376,5,FALSE)</f>
        <v>Swindon AC</v>
      </c>
      <c r="H117" s="15" t="str">
        <f>VLOOKUP(B117,Entries!$A$2:$H$376,6,FALSE)</f>
        <v>m</v>
      </c>
      <c r="I117" s="15">
        <f>VLOOKUP(B117,Entries!$A$2:$H$376,7,FALSE)</f>
        <v>40</v>
      </c>
      <c r="J117" s="18">
        <f>IF(LEFT(H117,1)="M",VLOOKUP(I117,GradingM!$A$2:$C$106,2,FALSE),IF(LEFT(H117,1)="F",VLOOKUP(I117,GradingF!$A$2:$C$101,2,FALSE)," "))</f>
        <v>0.96909999999999996</v>
      </c>
      <c r="K117" s="19">
        <f t="shared" si="4"/>
        <v>1.2674571759259259E-2</v>
      </c>
    </row>
    <row r="118" spans="1:11" x14ac:dyDescent="0.2">
      <c r="A118" s="17">
        <v>111</v>
      </c>
      <c r="B118" s="17">
        <v>88</v>
      </c>
      <c r="C118" s="16">
        <v>1.2685185185185183E-2</v>
      </c>
      <c r="D118" s="17" t="str">
        <f>VLOOKUP(B118,Entries!$A$2:$D$376,2,FALSE)</f>
        <v>Joe</v>
      </c>
      <c r="E118" s="17" t="str">
        <f>VLOOKUP(B118,Entries!$A$2:$D$376,3,FALSE)</f>
        <v>Sorrell</v>
      </c>
      <c r="F118" s="15" t="str">
        <f>VLOOKUP(B118,Entries!$A$2:$H$376,4,FALSE)</f>
        <v>City</v>
      </c>
      <c r="G118" s="15" t="str">
        <f>VLOOKUP(B118,Entries!$A$2:$H$376,5,FALSE)</f>
        <v>Planning Policy</v>
      </c>
      <c r="H118" s="15" t="str">
        <f>VLOOKUP(B118,Entries!$A$2:$H$376,6,FALSE)</f>
        <v>m</v>
      </c>
      <c r="I118" s="15">
        <f>VLOOKUP(B118,Entries!$A$2:$H$376,7,FALSE)</f>
        <v>32</v>
      </c>
      <c r="J118" s="18">
        <f>IF(LEFT(H118,1)="M",VLOOKUP(I118,GradingM!$A$2:$C$106,2,FALSE),IF(LEFT(H118,1)="F",VLOOKUP(I118,GradingF!$A$2:$C$101,2,FALSE)," "))</f>
        <v>1</v>
      </c>
      <c r="K118" s="19">
        <f t="shared" si="4"/>
        <v>1.2685185185185183E-2</v>
      </c>
    </row>
    <row r="119" spans="1:11" x14ac:dyDescent="0.2">
      <c r="A119" s="17">
        <v>112</v>
      </c>
      <c r="B119" s="17">
        <v>132</v>
      </c>
      <c r="C119" s="16">
        <v>1.3553240740740741E-2</v>
      </c>
      <c r="D119" s="17" t="str">
        <f>VLOOKUP(B119,Entries!$A$2:$D$376,2,FALSE)</f>
        <v>David</v>
      </c>
      <c r="E119" s="17" t="str">
        <f>VLOOKUP(B119,Entries!$A$2:$D$376,3,FALSE)</f>
        <v>Upjohn</v>
      </c>
      <c r="F119" s="15" t="str">
        <f>VLOOKUP(B119,Entries!$A$2:$H$376,4,FALSE)</f>
        <v>County</v>
      </c>
      <c r="G119" s="15" t="str">
        <f>VLOOKUP(B119,Entries!$A$2:$H$376,5,FALSE)</f>
        <v>IT Digital</v>
      </c>
      <c r="H119" s="15" t="str">
        <f>VLOOKUP(B119,Entries!$A$2:$H$376,6,FALSE)</f>
        <v>mv</v>
      </c>
      <c r="I119" s="15">
        <f>VLOOKUP(B119,Entries!$A$2:$H$376,7,FALSE)</f>
        <v>44</v>
      </c>
      <c r="J119" s="18">
        <f>IF(LEFT(H119,1)="M",VLOOKUP(I119,GradingM!$A$2:$C$106,2,FALSE),IF(LEFT(H119,1)="F",VLOOKUP(I119,GradingF!$A$2:$C$101,2,FALSE)," "))</f>
        <v>0.9385</v>
      </c>
      <c r="K119" s="19">
        <f t="shared" si="4"/>
        <v>1.2719716435185185E-2</v>
      </c>
    </row>
    <row r="120" spans="1:11" x14ac:dyDescent="0.2">
      <c r="A120" s="17">
        <v>113</v>
      </c>
      <c r="B120" s="17">
        <v>112</v>
      </c>
      <c r="C120" s="16">
        <v>1.2731481481481481E-2</v>
      </c>
      <c r="D120" s="17" t="str">
        <f>VLOOKUP(B120,Entries!$A$2:$D$376,2,FALSE)</f>
        <v>Bruno</v>
      </c>
      <c r="E120" s="17" t="str">
        <f>VLOOKUP(B120,Entries!$A$2:$D$376,3,FALSE)</f>
        <v>Leal</v>
      </c>
      <c r="F120" s="15" t="str">
        <f>VLOOKUP(B120,Entries!$A$2:$H$376,4,FALSE)</f>
        <v>Guest</v>
      </c>
      <c r="G120" s="15" t="str">
        <f>VLOOKUP(B120,Entries!$A$2:$H$376,5,FALSE)</f>
        <v>St Clements School</v>
      </c>
      <c r="H120" s="15" t="str">
        <f>VLOOKUP(B120,Entries!$A$2:$H$376,6,FALSE)</f>
        <v>m</v>
      </c>
      <c r="I120" s="15">
        <f>VLOOKUP(B120,Entries!$A$2:$H$376,7,FALSE)</f>
        <v>24</v>
      </c>
      <c r="J120" s="18">
        <f>IF(LEFT(H120,1)="M",VLOOKUP(I120,GradingM!$A$2:$C$106,2,FALSE),IF(LEFT(H120,1)="F",VLOOKUP(I120,GradingF!$A$2:$C$101,2,FALSE)," "))</f>
        <v>1</v>
      </c>
      <c r="K120" s="19">
        <f t="shared" si="4"/>
        <v>1.2731481481481481E-2</v>
      </c>
    </row>
    <row r="121" spans="1:11" x14ac:dyDescent="0.2">
      <c r="A121" s="17">
        <v>114</v>
      </c>
      <c r="B121" s="17">
        <v>43</v>
      </c>
      <c r="C121" s="16">
        <v>1.2800925925925926E-2</v>
      </c>
      <c r="D121" s="17" t="str">
        <f>VLOOKUP(B121,Entries!$A$2:$D$376,2,FALSE)</f>
        <v>Maiken</v>
      </c>
      <c r="E121" s="17" t="str">
        <f>VLOOKUP(B121,Entries!$A$2:$D$376,3,FALSE)</f>
        <v>Neteland</v>
      </c>
      <c r="F121" s="15" t="str">
        <f>VLOOKUP(B121,Entries!$A$2:$H$376,4,FALSE)</f>
        <v>guest</v>
      </c>
      <c r="G121" s="15" t="str">
        <f>VLOOKUP(B121,Entries!$A$2:$H$376,5,FALSE)</f>
        <v>EF Oxford</v>
      </c>
      <c r="H121" s="15" t="str">
        <f>VLOOKUP(B121,Entries!$A$2:$H$376,6,FALSE)</f>
        <v>f</v>
      </c>
      <c r="I121" s="15">
        <f>VLOOKUP(B121,Entries!$A$2:$H$376,7,FALSE)</f>
        <v>17</v>
      </c>
      <c r="J121" s="18">
        <f>IF(LEFT(H121,1)="M",VLOOKUP(I121,GradingM!$A$2:$C$106,2,FALSE),IF(LEFT(H121,1)="F",VLOOKUP(I121,GradingF!$A$2:$C$101,2,FALSE)," "))</f>
        <v>1</v>
      </c>
      <c r="K121" s="19">
        <f t="shared" si="4"/>
        <v>1.2800925925925926E-2</v>
      </c>
    </row>
    <row r="122" spans="1:11" x14ac:dyDescent="0.2">
      <c r="A122" s="17">
        <v>115</v>
      </c>
      <c r="B122" s="17">
        <v>105</v>
      </c>
      <c r="C122" s="16">
        <v>1.3344907407407408E-2</v>
      </c>
      <c r="D122" s="17" t="str">
        <f>VLOOKUP(B122,Entries!$A$2:$D$376,2,FALSE)</f>
        <v>Lucy</v>
      </c>
      <c r="E122" s="17" t="str">
        <f>VLOOKUP(B122,Entries!$A$2:$D$376,3,FALSE)</f>
        <v>Dueroth</v>
      </c>
      <c r="F122" s="15" t="str">
        <f>VLOOKUP(B122,Entries!$A$2:$H$376,4,FALSE)</f>
        <v>County</v>
      </c>
      <c r="G122" s="15" t="str">
        <f>VLOOKUP(B122,Entries!$A$2:$H$376,5,FALSE)</f>
        <v>Sutton Slugs</v>
      </c>
      <c r="H122" s="15" t="str">
        <f>VLOOKUP(B122,Entries!$A$2:$H$376,6,FALSE)</f>
        <v>fv</v>
      </c>
      <c r="I122" s="15">
        <f>VLOOKUP(B122,Entries!$A$2:$H$376,7,FALSE)</f>
        <v>39</v>
      </c>
      <c r="J122" s="18">
        <f>IF(LEFT(H122,1)="M",VLOOKUP(I122,GradingM!$A$2:$C$106,2,FALSE),IF(LEFT(H122,1)="F",VLOOKUP(I122,GradingF!$A$2:$C$101,2,FALSE)," "))</f>
        <v>0.96430000000000005</v>
      </c>
      <c r="K122" s="19">
        <f t="shared" si="4"/>
        <v>1.2868494212962964E-2</v>
      </c>
    </row>
    <row r="123" spans="1:11" x14ac:dyDescent="0.2">
      <c r="A123" s="17">
        <v>116</v>
      </c>
      <c r="B123" s="17">
        <v>179</v>
      </c>
      <c r="C123" s="16">
        <v>1.6006944444444445E-2</v>
      </c>
      <c r="D123" s="17" t="str">
        <f>VLOOKUP(B123,Entries!$A$2:$D$376,2,FALSE)</f>
        <v>Shireen</v>
      </c>
      <c r="E123" s="17" t="str">
        <f>VLOOKUP(B123,Entries!$A$2:$D$376,3,FALSE)</f>
        <v>Walker</v>
      </c>
      <c r="F123" s="15" t="str">
        <f>VLOOKUP(B123,Entries!$A$2:$H$376,4,FALSE)</f>
        <v>guest</v>
      </c>
      <c r="G123" s="15" t="str">
        <f>VLOOKUP(B123,Entries!$A$2:$H$376,5,FALSE)</f>
        <v>Ox Uni IT</v>
      </c>
      <c r="H123" s="15" t="str">
        <f>VLOOKUP(B123,Entries!$A$2:$H$376,6,FALSE)</f>
        <v>fv</v>
      </c>
      <c r="I123" s="15">
        <f>VLOOKUP(B123,Entries!$A$2:$H$376,7,FALSE)</f>
        <v>58</v>
      </c>
      <c r="J123" s="18">
        <f>IF(LEFT(H123,1)="M",VLOOKUP(I123,GradingM!$A$2:$C$106,2,FALSE),IF(LEFT(H123,1)="F",VLOOKUP(I123,GradingF!$A$2:$C$101,2,FALSE)," "))</f>
        <v>0.81059999999999999</v>
      </c>
      <c r="K123" s="19">
        <f t="shared" si="4"/>
        <v>1.2975229166666668E-2</v>
      </c>
    </row>
    <row r="124" spans="1:11" x14ac:dyDescent="0.2">
      <c r="A124" s="17">
        <v>117</v>
      </c>
      <c r="B124" s="17">
        <v>28</v>
      </c>
      <c r="C124" s="16">
        <v>1.3865740740740739E-2</v>
      </c>
      <c r="D124" s="17" t="str">
        <f>VLOOKUP(B124,Entries!$A$2:$D$376,2,FALSE)</f>
        <v>Gary</v>
      </c>
      <c r="E124" s="17" t="str">
        <f>VLOOKUP(B124,Entries!$A$2:$D$376,3,FALSE)</f>
        <v>Hook</v>
      </c>
      <c r="F124" s="15" t="str">
        <f>VLOOKUP(B124,Entries!$A$2:$H$376,4,FALSE)</f>
        <v>County</v>
      </c>
      <c r="G124" s="15" t="str">
        <f>VLOOKUP(B124,Entries!$A$2:$H$376,5,FALSE)</f>
        <v>School Transport Eligibility</v>
      </c>
      <c r="H124" s="15" t="str">
        <f>VLOOKUP(B124,Entries!$A$2:$H$376,6,FALSE)</f>
        <v>mv</v>
      </c>
      <c r="I124" s="15">
        <f>VLOOKUP(B124,Entries!$A$2:$H$376,7,FALSE)</f>
        <v>44</v>
      </c>
      <c r="J124" s="18">
        <f>IF(LEFT(H124,1)="M",VLOOKUP(I124,GradingM!$A$2:$C$106,2,FALSE),IF(LEFT(H124,1)="F",VLOOKUP(I124,GradingF!$A$2:$C$101,2,FALSE)," "))</f>
        <v>0.9385</v>
      </c>
      <c r="K124" s="19">
        <f t="shared" si="4"/>
        <v>1.3012997685185183E-2</v>
      </c>
    </row>
    <row r="125" spans="1:11" x14ac:dyDescent="0.2">
      <c r="A125" s="17">
        <v>118</v>
      </c>
      <c r="B125" s="17">
        <v>100</v>
      </c>
      <c r="C125" s="16">
        <v>1.3101851851851852E-2</v>
      </c>
      <c r="D125" s="17" t="str">
        <f>VLOOKUP(B125,Entries!$A$2:$D$376,2,FALSE)</f>
        <v>Joe</v>
      </c>
      <c r="E125" s="17" t="str">
        <f>VLOOKUP(B125,Entries!$A$2:$D$376,3,FALSE)</f>
        <v>Bunting</v>
      </c>
      <c r="F125" s="15" t="str">
        <f>VLOOKUP(B125,Entries!$A$2:$H$376,4,FALSE)</f>
        <v>County</v>
      </c>
      <c r="G125" s="15" t="str">
        <f>VLOOKUP(B125,Entries!$A$2:$H$376,5,FALSE)</f>
        <v>Sutton Slugs</v>
      </c>
      <c r="H125" s="15" t="str">
        <f>VLOOKUP(B125,Entries!$A$2:$H$376,6,FALSE)</f>
        <v>m</v>
      </c>
      <c r="I125" s="15">
        <f>VLOOKUP(B125,Entries!$A$2:$H$376,7,FALSE)</f>
        <v>27</v>
      </c>
      <c r="J125" s="18">
        <f>IF(LEFT(H125,1)="M",VLOOKUP(I125,GradingM!$A$2:$C$106,2,FALSE),IF(LEFT(H125,1)="F",VLOOKUP(I125,GradingF!$A$2:$C$101,2,FALSE)," "))</f>
        <v>1</v>
      </c>
      <c r="K125" s="19">
        <f t="shared" si="4"/>
        <v>1.3101851851851852E-2</v>
      </c>
    </row>
    <row r="126" spans="1:11" x14ac:dyDescent="0.2">
      <c r="A126" s="17">
        <v>119</v>
      </c>
      <c r="B126" s="17">
        <v>183</v>
      </c>
      <c r="C126" s="16">
        <v>1.3900462962962962E-2</v>
      </c>
      <c r="D126" s="17" t="str">
        <f>VLOOKUP(B126,Entries!$A$2:$D$376,2,FALSE)</f>
        <v>Daniel</v>
      </c>
      <c r="E126" s="17" t="str">
        <f>VLOOKUP(B126,Entries!$A$2:$D$376,3,FALSE)</f>
        <v>Wickham-Jones</v>
      </c>
      <c r="F126" s="15" t="str">
        <f>VLOOKUP(B126,Entries!$A$2:$H$376,4,FALSE)</f>
        <v>guest</v>
      </c>
      <c r="G126" s="15" t="str">
        <f>VLOOKUP(B126,Entries!$A$2:$H$376,5,FALSE)</f>
        <v>Ox Uni IT</v>
      </c>
      <c r="H126" s="15" t="str">
        <f>VLOOKUP(B126,Entries!$A$2:$H$376,6,FALSE)</f>
        <v>mv</v>
      </c>
      <c r="I126" s="15">
        <f>VLOOKUP(B126,Entries!$A$2:$H$376,7,FALSE)</f>
        <v>43</v>
      </c>
      <c r="J126" s="18">
        <f>IF(LEFT(H126,1)="M",VLOOKUP(I126,GradingM!$A$2:$C$106,2,FALSE),IF(LEFT(H126,1)="F",VLOOKUP(I126,GradingF!$A$2:$C$101,2,FALSE)," "))</f>
        <v>0.94540000000000002</v>
      </c>
      <c r="K126" s="19">
        <f t="shared" si="4"/>
        <v>1.3141497685185185E-2</v>
      </c>
    </row>
    <row r="127" spans="1:11" x14ac:dyDescent="0.2">
      <c r="A127" s="17">
        <v>120</v>
      </c>
      <c r="B127" s="17">
        <v>160</v>
      </c>
      <c r="C127" s="16">
        <v>1.324074074074074E-2</v>
      </c>
      <c r="D127" s="17" t="str">
        <f>VLOOKUP(B127,Entries!$A$2:$D$376,2,FALSE)</f>
        <v>Gene</v>
      </c>
      <c r="E127" s="17" t="str">
        <f>VLOOKUP(B127,Entries!$A$2:$D$376,3,FALSE)</f>
        <v>Jegorovs</v>
      </c>
      <c r="F127" s="15" t="str">
        <f>VLOOKUP(B127,Entries!$A$2:$H$376,4,FALSE)</f>
        <v>County</v>
      </c>
      <c r="G127" s="15" t="str">
        <f>VLOOKUP(B127,Entries!$A$2:$H$376,5,FALSE)</f>
        <v>Milestone Milers</v>
      </c>
      <c r="H127" s="15" t="str">
        <f>VLOOKUP(B127,Entries!$A$2:$H$376,6,FALSE)</f>
        <v>m</v>
      </c>
      <c r="I127" s="15">
        <f>VLOOKUP(B127,Entries!$A$2:$H$376,7,FALSE)</f>
        <v>31</v>
      </c>
      <c r="J127" s="18">
        <f>IF(LEFT(H127,1)="M",VLOOKUP(I127,GradingM!$A$2:$C$106,2,FALSE),IF(LEFT(H127,1)="F",VLOOKUP(I127,GradingF!$A$2:$C$101,2,FALSE)," "))</f>
        <v>1</v>
      </c>
      <c r="K127" s="19">
        <f t="shared" si="4"/>
        <v>1.324074074074074E-2</v>
      </c>
    </row>
    <row r="128" spans="1:11" x14ac:dyDescent="0.2">
      <c r="A128" s="17">
        <v>121</v>
      </c>
      <c r="B128" s="17">
        <v>121</v>
      </c>
      <c r="C128" s="16">
        <v>1.3321759259259261E-2</v>
      </c>
      <c r="D128" s="17" t="str">
        <f>VLOOKUP(B128,Entries!$A$2:$D$376,2,FALSE)</f>
        <v xml:space="preserve">Simon </v>
      </c>
      <c r="E128" s="17" t="str">
        <f>VLOOKUP(B128,Entries!$A$2:$D$376,3,FALSE)</f>
        <v>Posner</v>
      </c>
      <c r="F128" s="15" t="str">
        <f>VLOOKUP(B128,Entries!$A$2:$H$376,4,FALSE)</f>
        <v>Guest</v>
      </c>
      <c r="G128" s="15" t="str">
        <f>VLOOKUP(B128,Entries!$A$2:$H$376,5,FALSE)</f>
        <v>Oxford University Press</v>
      </c>
      <c r="H128" s="15" t="str">
        <f>VLOOKUP(B128,Entries!$A$2:$H$376,6,FALSE)</f>
        <v>m</v>
      </c>
      <c r="I128" s="15">
        <f>VLOOKUP(B128,Entries!$A$2:$H$376,7,FALSE)</f>
        <v>29</v>
      </c>
      <c r="J128" s="18">
        <f>IF(LEFT(H128,1)="M",VLOOKUP(I128,GradingM!$A$2:$C$106,2,FALSE),IF(LEFT(H128,1)="F",VLOOKUP(I128,GradingF!$A$2:$C$101,2,FALSE)," "))</f>
        <v>1</v>
      </c>
      <c r="K128" s="19">
        <f t="shared" si="4"/>
        <v>1.3321759259259261E-2</v>
      </c>
    </row>
    <row r="129" spans="1:11" x14ac:dyDescent="0.2">
      <c r="A129" s="17">
        <v>122</v>
      </c>
      <c r="B129" s="17">
        <v>85</v>
      </c>
      <c r="C129" s="16">
        <v>1.3402777777777777E-2</v>
      </c>
      <c r="D129" s="17" t="str">
        <f>VLOOKUP(B129,Entries!$A$2:$D$376,2,FALSE)</f>
        <v>Iryna</v>
      </c>
      <c r="E129" s="17" t="str">
        <f>VLOOKUP(B129,Entries!$A$2:$D$376,3,FALSE)</f>
        <v>Schlackow</v>
      </c>
      <c r="F129" s="15" t="str">
        <f>VLOOKUP(B129,Entries!$A$2:$H$376,4,FALSE)</f>
        <v>Guest</v>
      </c>
      <c r="G129" s="15" t="str">
        <f>VLOOKUP(B129,Entries!$A$2:$H$376,5,FALSE)</f>
        <v xml:space="preserve">St Hilda's </v>
      </c>
      <c r="H129" s="15" t="str">
        <f>VLOOKUP(B129,Entries!$A$2:$H$376,6,FALSE)</f>
        <v>f</v>
      </c>
      <c r="I129" s="15">
        <f>VLOOKUP(B129,Entries!$A$2:$H$376,7,FALSE)</f>
        <v>25</v>
      </c>
      <c r="J129" s="18">
        <f>IF(LEFT(H129,1)="M",VLOOKUP(I129,GradingM!$A$2:$C$106,2,FALSE),IF(LEFT(H129,1)="F",VLOOKUP(I129,GradingF!$A$2:$C$101,2,FALSE)," "))</f>
        <v>1</v>
      </c>
      <c r="K129" s="19">
        <f t="shared" si="4"/>
        <v>1.3402777777777777E-2</v>
      </c>
    </row>
    <row r="130" spans="1:11" x14ac:dyDescent="0.2">
      <c r="A130" s="17">
        <v>123</v>
      </c>
      <c r="B130" s="17">
        <v>168</v>
      </c>
      <c r="C130" s="16">
        <v>1.4525462962962964E-2</v>
      </c>
      <c r="D130" s="17" t="str">
        <f>VLOOKUP(B130,Entries!$A$2:$D$376,2,FALSE)</f>
        <v>Sunil</v>
      </c>
      <c r="E130" s="17" t="str">
        <f>VLOOKUP(B130,Entries!$A$2:$D$376,3,FALSE)</f>
        <v>Nair</v>
      </c>
      <c r="F130" s="15" t="str">
        <f>VLOOKUP(B130,Entries!$A$2:$H$376,4,FALSE)</f>
        <v>guest</v>
      </c>
      <c r="G130" s="15" t="str">
        <f>VLOOKUP(B130,Entries!$A$2:$H$376,5,FALSE)</f>
        <v>Ox Uni IT</v>
      </c>
      <c r="H130" s="15" t="str">
        <f>VLOOKUP(B130,Entries!$A$2:$H$376,6,FALSE)</f>
        <v>mv</v>
      </c>
      <c r="I130" s="15">
        <f>VLOOKUP(B130,Entries!$A$2:$H$376,7,FALSE)</f>
        <v>45</v>
      </c>
      <c r="J130" s="18">
        <f>IF(LEFT(H130,1)="M",VLOOKUP(I130,GradingM!$A$2:$C$106,2,FALSE),IF(LEFT(H130,1)="F",VLOOKUP(I130,GradingF!$A$2:$C$101,2,FALSE)," "))</f>
        <v>0.93159999999999998</v>
      </c>
      <c r="K130" s="19">
        <f t="shared" si="4"/>
        <v>1.3531921296296297E-2</v>
      </c>
    </row>
    <row r="131" spans="1:11" x14ac:dyDescent="0.2">
      <c r="A131" s="17">
        <v>124</v>
      </c>
      <c r="B131" s="17">
        <v>141</v>
      </c>
      <c r="C131" s="16">
        <v>1.5474537037037038E-2</v>
      </c>
      <c r="D131" s="17" t="str">
        <f>VLOOKUP(B131,Entries!$A$2:$D$376,2,FALSE)</f>
        <v>Emma</v>
      </c>
      <c r="E131" s="17" t="str">
        <f>VLOOKUP(B131,Entries!$A$2:$D$376,3,FALSE)</f>
        <v>Baxter</v>
      </c>
      <c r="F131" s="15" t="str">
        <f>VLOOKUP(B131,Entries!$A$2:$H$376,4,FALSE)</f>
        <v>guest</v>
      </c>
      <c r="G131" s="15" t="str">
        <f>VLOOKUP(B131,Entries!$A$2:$H$376,5,FALSE)</f>
        <v>Oxford University Press</v>
      </c>
      <c r="H131" s="15" t="str">
        <f>VLOOKUP(B131,Entries!$A$2:$H$376,6,FALSE)</f>
        <v>fv</v>
      </c>
      <c r="I131" s="15">
        <f>VLOOKUP(B131,Entries!$A$2:$H$376,7,FALSE)</f>
        <v>50</v>
      </c>
      <c r="J131" s="18">
        <f>IF(LEFT(H131,1)="M",VLOOKUP(I131,GradingM!$A$2:$C$106,2,FALSE),IF(LEFT(H131,1)="F",VLOOKUP(I131,GradingF!$A$2:$C$101,2,FALSE)," "))</f>
        <v>0.87719999999999998</v>
      </c>
      <c r="K131" s="19">
        <f t="shared" si="4"/>
        <v>1.3574263888888889E-2</v>
      </c>
    </row>
    <row r="132" spans="1:11" x14ac:dyDescent="0.2">
      <c r="A132" s="17">
        <v>125</v>
      </c>
      <c r="B132" s="17">
        <v>76</v>
      </c>
      <c r="C132" s="16">
        <v>1.4212962962962962E-2</v>
      </c>
      <c r="D132" s="17" t="str">
        <f>VLOOKUP(B132,Entries!$A$2:$D$376,2,FALSE)</f>
        <v>Alex</v>
      </c>
      <c r="E132" s="17" t="str">
        <f>VLOOKUP(B132,Entries!$A$2:$D$376,3,FALSE)</f>
        <v>Horsfall-Turner</v>
      </c>
      <c r="F132" s="15" t="str">
        <f>VLOOKUP(B132,Entries!$A$2:$H$376,4,FALSE)</f>
        <v>Guest</v>
      </c>
      <c r="G132" s="15" t="str">
        <f>VLOOKUP(B132,Entries!$A$2:$H$376,5,FALSE)</f>
        <v>St Hilda's</v>
      </c>
      <c r="H132" s="15" t="str">
        <f>VLOOKUP(B132,Entries!$A$2:$H$376,6,FALSE)</f>
        <v>mv</v>
      </c>
      <c r="I132" s="15">
        <f>VLOOKUP(B132,Entries!$A$2:$H$376,7,FALSE)</f>
        <v>41</v>
      </c>
      <c r="J132" s="18">
        <f>IF(LEFT(H132,1)="M",VLOOKUP(I132,GradingM!$A$2:$C$106,2,FALSE),IF(LEFT(H132,1)="F",VLOOKUP(I132,GradingF!$A$2:$C$101,2,FALSE)," "))</f>
        <v>0.95920000000000005</v>
      </c>
      <c r="K132" s="19">
        <f t="shared" si="4"/>
        <v>1.3633074074074073E-2</v>
      </c>
    </row>
    <row r="133" spans="1:11" x14ac:dyDescent="0.2">
      <c r="A133" s="17">
        <v>126</v>
      </c>
      <c r="B133" s="17">
        <v>267</v>
      </c>
      <c r="C133" s="16">
        <v>1.3634259259259257E-2</v>
      </c>
      <c r="D133" s="17" t="str">
        <f>VLOOKUP(B133,Entries!$A$2:$D$376,2,FALSE)</f>
        <v>Charlotte</v>
      </c>
      <c r="E133" s="17" t="str">
        <f>VLOOKUP(B133,Entries!$A$2:$D$376,3,FALSE)</f>
        <v>Stacey</v>
      </c>
      <c r="F133" s="15" t="str">
        <f>VLOOKUP(B133,Entries!$A$2:$H$376,4,FALSE)</f>
        <v>County</v>
      </c>
      <c r="G133" s="15" t="str">
        <f>VLOOKUP(B133,Entries!$A$2:$H$376,5,FALSE)</f>
        <v>Fire &amp; Rescue</v>
      </c>
      <c r="H133" s="15" t="str">
        <f>VLOOKUP(B133,Entries!$A$2:$H$376,6,FALSE)</f>
        <v>f</v>
      </c>
      <c r="I133" s="15">
        <f>VLOOKUP(B133,Entries!$A$2:$H$376,7,FALSE)</f>
        <v>25</v>
      </c>
      <c r="J133" s="18">
        <f>IF(LEFT(H133,1)="M",VLOOKUP(I133,GradingM!$A$2:$C$106,2,FALSE),IF(LEFT(H133,1)="F",VLOOKUP(I133,GradingF!$A$2:$C$101,2,FALSE)," "))</f>
        <v>1</v>
      </c>
      <c r="K133" s="19">
        <f t="shared" si="4"/>
        <v>1.3634259259259257E-2</v>
      </c>
    </row>
    <row r="134" spans="1:11" x14ac:dyDescent="0.2">
      <c r="A134" s="17">
        <v>127</v>
      </c>
      <c r="B134" s="17">
        <v>64</v>
      </c>
      <c r="C134" s="16">
        <v>1.5185185185185185E-2</v>
      </c>
      <c r="D134" s="17" t="str">
        <f>VLOOKUP(B134,Entries!$A$2:$D$376,2,FALSE)</f>
        <v>Jackie</v>
      </c>
      <c r="E134" s="17" t="str">
        <f>VLOOKUP(B134,Entries!$A$2:$D$376,3,FALSE)</f>
        <v>Williams</v>
      </c>
      <c r="F134" s="15" t="str">
        <f>VLOOKUP(B134,Entries!$A$2:$H$376,4,FALSE)</f>
        <v>City</v>
      </c>
      <c r="G134" s="15" t="str">
        <f>VLOOKUP(B134,Entries!$A$2:$H$376,5,FALSE)</f>
        <v>Vegan Runners</v>
      </c>
      <c r="H134" s="15" t="str">
        <f>VLOOKUP(B134,Entries!$A$2:$H$376,6,FALSE)</f>
        <v>fv</v>
      </c>
      <c r="I134" s="15">
        <f>VLOOKUP(B134,Entries!$A$2:$H$376,7,FALSE)</f>
        <v>47</v>
      </c>
      <c r="J134" s="18">
        <f>IF(LEFT(H134,1)="M",VLOOKUP(I134,GradingM!$A$2:$C$106,2,FALSE),IF(LEFT(H134,1)="F",VLOOKUP(I134,GradingF!$A$2:$C$101,2,FALSE)," "))</f>
        <v>0.9012</v>
      </c>
      <c r="K134" s="19">
        <f t="shared" si="4"/>
        <v>1.3684888888888889E-2</v>
      </c>
    </row>
    <row r="135" spans="1:11" x14ac:dyDescent="0.2">
      <c r="A135" s="17">
        <v>128</v>
      </c>
      <c r="B135" s="17">
        <v>54</v>
      </c>
      <c r="C135" s="16">
        <v>1.5057870370370369E-2</v>
      </c>
      <c r="D135" s="17" t="str">
        <f>VLOOKUP(B135,Entries!$A$2:$D$376,2,FALSE)</f>
        <v>Paul</v>
      </c>
      <c r="E135" s="17" t="str">
        <f>VLOOKUP(B135,Entries!$A$2:$D$376,3,FALSE)</f>
        <v>Stachura</v>
      </c>
      <c r="F135" s="15" t="str">
        <f>VLOOKUP(B135,Entries!$A$2:$H$376,4,FALSE)</f>
        <v>City</v>
      </c>
      <c r="G135" s="15" t="str">
        <f>VLOOKUP(B135,Entries!$A$2:$H$376,5,FALSE)</f>
        <v>OX Place</v>
      </c>
      <c r="H135" s="15" t="str">
        <f>VLOOKUP(B135,Entries!$A$2:$H$376,6,FALSE)</f>
        <v>mv</v>
      </c>
      <c r="I135" s="15">
        <f>VLOOKUP(B135,Entries!$A$2:$H$376,7,FALSE)</f>
        <v>48</v>
      </c>
      <c r="J135" s="18">
        <f>IF(LEFT(H135,1)="M",VLOOKUP(I135,GradingM!$A$2:$C$106,2,FALSE),IF(LEFT(H135,1)="F",VLOOKUP(I135,GradingF!$A$2:$C$101,2,FALSE)," "))</f>
        <v>0.91049999999999998</v>
      </c>
      <c r="K135" s="19">
        <f t="shared" si="4"/>
        <v>1.371019097222222E-2</v>
      </c>
    </row>
    <row r="136" spans="1:11" x14ac:dyDescent="0.2">
      <c r="A136" s="17">
        <v>129</v>
      </c>
      <c r="B136" s="17">
        <v>71</v>
      </c>
      <c r="C136" s="16">
        <v>1.4722222222222222E-2</v>
      </c>
      <c r="D136" s="17" t="str">
        <f>VLOOKUP(B136,Entries!$A$2:$D$376,2,FALSE)</f>
        <v>Katherine</v>
      </c>
      <c r="E136" s="17" t="str">
        <f>VLOOKUP(B136,Entries!$A$2:$D$376,3,FALSE)</f>
        <v>Coney</v>
      </c>
      <c r="F136" s="15" t="str">
        <f>VLOOKUP(B136,Entries!$A$2:$H$376,4,FALSE)</f>
        <v>County</v>
      </c>
      <c r="G136" s="15" t="str">
        <f>VLOOKUP(B136,Entries!$A$2:$H$376,5,FALSE)</f>
        <v>Planning</v>
      </c>
      <c r="H136" s="15" t="str">
        <f>VLOOKUP(B136,Entries!$A$2:$H$376,6,FALSE)</f>
        <v>fv</v>
      </c>
      <c r="I136" s="15">
        <f>VLOOKUP(B136,Entries!$A$2:$H$376,7,FALSE)</f>
        <v>43</v>
      </c>
      <c r="J136" s="18">
        <f>IF(LEFT(H136,1)="M",VLOOKUP(I136,GradingM!$A$2:$C$106,2,FALSE),IF(LEFT(H136,1)="F",VLOOKUP(I136,GradingF!$A$2:$C$101,2,FALSE)," "))</f>
        <v>0.93300000000000005</v>
      </c>
      <c r="K136" s="19">
        <f t="shared" si="4"/>
        <v>1.3735833333333334E-2</v>
      </c>
    </row>
    <row r="137" spans="1:11" x14ac:dyDescent="0.2">
      <c r="A137" s="17">
        <v>130</v>
      </c>
      <c r="B137" s="17">
        <v>50</v>
      </c>
      <c r="C137" s="16">
        <v>1.4027777777777778E-2</v>
      </c>
      <c r="D137" s="17" t="str">
        <f>VLOOKUP(B137,Entries!$A$2:$D$376,2,FALSE)</f>
        <v>Alex</v>
      </c>
      <c r="E137" s="17" t="str">
        <f>VLOOKUP(B137,Entries!$A$2:$D$376,3,FALSE)</f>
        <v>Robson</v>
      </c>
      <c r="F137" s="15" t="str">
        <f>VLOOKUP(B137,Entries!$A$2:$H$376,4,FALSE)</f>
        <v>County</v>
      </c>
      <c r="G137" s="15" t="str">
        <f>VLOOKUP(B137,Entries!$A$2:$H$376,5,FALSE)</f>
        <v>Milestone Milers</v>
      </c>
      <c r="H137" s="15" t="str">
        <f>VLOOKUP(B137,Entries!$A$2:$H$376,6,FALSE)</f>
        <v>m</v>
      </c>
      <c r="I137" s="15">
        <f>VLOOKUP(B137,Entries!$A$2:$H$376,7,FALSE)</f>
        <v>38</v>
      </c>
      <c r="J137" s="18">
        <f>IF(LEFT(H137,1)="M",VLOOKUP(I137,GradingM!$A$2:$C$106,2,FALSE),IF(LEFT(H137,1)="F",VLOOKUP(I137,GradingF!$A$2:$C$101,2,FALSE)," "))</f>
        <v>0.97970000000000002</v>
      </c>
      <c r="K137" s="19">
        <f t="shared" ref="K137:K168" si="5">IF(ISNUMBER(C137*J137),C137*J137," ")</f>
        <v>1.374301388888889E-2</v>
      </c>
    </row>
    <row r="138" spans="1:11" x14ac:dyDescent="0.2">
      <c r="A138" s="17">
        <v>131</v>
      </c>
      <c r="B138" s="17">
        <v>170</v>
      </c>
      <c r="C138" s="16">
        <v>1.3796296296296298E-2</v>
      </c>
      <c r="D138" s="17" t="str">
        <f>VLOOKUP(B138,Entries!$A$2:$D$376,2,FALSE)</f>
        <v>Shati</v>
      </c>
      <c r="E138" s="17" t="str">
        <f>VLOOKUP(B138,Entries!$A$2:$D$376,3,FALSE)</f>
        <v>Patel</v>
      </c>
      <c r="F138" s="15" t="str">
        <f>VLOOKUP(B138,Entries!$A$2:$H$376,4,FALSE)</f>
        <v>guest</v>
      </c>
      <c r="G138" s="15" t="str">
        <f>VLOOKUP(B138,Entries!$A$2:$H$376,5,FALSE)</f>
        <v>GoodGym</v>
      </c>
      <c r="H138" s="15" t="str">
        <f>VLOOKUP(B138,Entries!$A$2:$H$376,6,FALSE)</f>
        <v>f</v>
      </c>
      <c r="I138" s="15">
        <f>VLOOKUP(B138,Entries!$A$2:$H$376,7,FALSE)</f>
        <v>27</v>
      </c>
      <c r="J138" s="18">
        <f>IF(LEFT(H138,1)="M",VLOOKUP(I138,GradingM!$A$2:$C$106,2,FALSE),IF(LEFT(H138,1)="F",VLOOKUP(I138,GradingF!$A$2:$C$101,2,FALSE)," "))</f>
        <v>1</v>
      </c>
      <c r="K138" s="19">
        <f t="shared" si="5"/>
        <v>1.3796296296296298E-2</v>
      </c>
    </row>
    <row r="139" spans="1:11" x14ac:dyDescent="0.2">
      <c r="A139" s="17">
        <v>132</v>
      </c>
      <c r="B139" s="17">
        <v>33</v>
      </c>
      <c r="C139" s="16">
        <v>1.5046296296296295E-2</v>
      </c>
      <c r="D139" s="17" t="str">
        <f>VLOOKUP(B139,Entries!$A$2:$D$376,2,FALSE)</f>
        <v>Sarah</v>
      </c>
      <c r="E139" s="17" t="str">
        <f>VLOOKUP(B139,Entries!$A$2:$D$376,3,FALSE)</f>
        <v>Knight</v>
      </c>
      <c r="F139" s="15" t="str">
        <f>VLOOKUP(B139,Entries!$A$2:$H$376,4,FALSE)</f>
        <v>City</v>
      </c>
      <c r="G139" s="15" t="str">
        <f>VLOOKUP(B139,Entries!$A$2:$H$376,5,FALSE)</f>
        <v>OX Place</v>
      </c>
      <c r="H139" s="15" t="str">
        <f>VLOOKUP(B139,Entries!$A$2:$H$376,6,FALSE)</f>
        <v>fv</v>
      </c>
      <c r="I139" s="15">
        <f>VLOOKUP(B139,Entries!$A$2:$H$376,7,FALSE)</f>
        <v>45</v>
      </c>
      <c r="J139" s="18">
        <f>IF(LEFT(H139,1)="M",VLOOKUP(I139,GradingM!$A$2:$C$106,2,FALSE),IF(LEFT(H139,1)="F",VLOOKUP(I139,GradingF!$A$2:$C$101,2,FALSE)," "))</f>
        <v>0.91720000000000002</v>
      </c>
      <c r="K139" s="19">
        <f t="shared" si="5"/>
        <v>1.3800462962962962E-2</v>
      </c>
    </row>
    <row r="140" spans="1:11" x14ac:dyDescent="0.2">
      <c r="A140" s="17">
        <v>133</v>
      </c>
      <c r="B140" s="17">
        <v>12</v>
      </c>
      <c r="C140" s="16">
        <v>1.6805555555555556E-2</v>
      </c>
      <c r="D140" s="17" t="str">
        <f>VLOOKUP(B140,Entries!$A$2:$D$376,2,FALSE)</f>
        <v>Michelle</v>
      </c>
      <c r="E140" s="17" t="str">
        <f>VLOOKUP(B140,Entries!$A$2:$D$376,3,FALSE)</f>
        <v>Chidgey</v>
      </c>
      <c r="F140" s="15" t="str">
        <f>VLOOKUP(B140,Entries!$A$2:$H$376,4,FALSE)</f>
        <v>City</v>
      </c>
      <c r="G140" s="15" t="str">
        <f>VLOOKUP(B140,Entries!$A$2:$H$376,5,FALSE)</f>
        <v>OX Place</v>
      </c>
      <c r="H140" s="15" t="str">
        <f>VLOOKUP(B140,Entries!$A$2:$H$376,6,FALSE)</f>
        <v>fv</v>
      </c>
      <c r="I140" s="15">
        <f>VLOOKUP(B140,Entries!$A$2:$H$376,7,FALSE)</f>
        <v>55</v>
      </c>
      <c r="J140" s="18">
        <f>IF(LEFT(H140,1)="M",VLOOKUP(I140,GradingM!$A$2:$C$106,2,FALSE),IF(LEFT(H140,1)="F",VLOOKUP(I140,GradingF!$A$2:$C$101,2,FALSE)," "))</f>
        <v>0.83620000000000005</v>
      </c>
      <c r="K140" s="19">
        <f t="shared" si="5"/>
        <v>1.4052805555555556E-2</v>
      </c>
    </row>
    <row r="141" spans="1:11" x14ac:dyDescent="0.2">
      <c r="A141" s="17">
        <v>134</v>
      </c>
      <c r="B141" s="17">
        <v>70</v>
      </c>
      <c r="C141" s="16">
        <v>1.4120370370370368E-2</v>
      </c>
      <c r="D141" s="17" t="str">
        <f>VLOOKUP(B141,Entries!$A$2:$D$376,2,FALSE)</f>
        <v>Emma</v>
      </c>
      <c r="E141" s="17" t="str">
        <f>VLOOKUP(B141,Entries!$A$2:$D$376,3,FALSE)</f>
        <v>Campbell</v>
      </c>
      <c r="F141" s="15" t="str">
        <f>VLOOKUP(B141,Entries!$A$2:$H$376,4,FALSE)</f>
        <v>Guest</v>
      </c>
      <c r="G141" s="15" t="str">
        <f>VLOOKUP(B141,Entries!$A$2:$H$376,5,FALSE)</f>
        <v xml:space="preserve">St Hilda's </v>
      </c>
      <c r="H141" s="15" t="str">
        <f>VLOOKUP(B141,Entries!$A$2:$H$376,6,FALSE)</f>
        <v>f</v>
      </c>
      <c r="I141" s="15">
        <f>VLOOKUP(B141,Entries!$A$2:$H$376,7,FALSE)</f>
        <v>32</v>
      </c>
      <c r="J141" s="18">
        <f>IF(LEFT(H141,1)="M",VLOOKUP(I141,GradingM!$A$2:$C$106,2,FALSE),IF(LEFT(H141,1)="F",VLOOKUP(I141,GradingF!$A$2:$C$101,2,FALSE)," "))</f>
        <v>1</v>
      </c>
      <c r="K141" s="19">
        <f t="shared" si="5"/>
        <v>1.4120370370370368E-2</v>
      </c>
    </row>
    <row r="142" spans="1:11" x14ac:dyDescent="0.2">
      <c r="A142" s="17">
        <v>135</v>
      </c>
      <c r="B142" s="17">
        <v>146</v>
      </c>
      <c r="C142" s="16">
        <v>1.6747685185185185E-2</v>
      </c>
      <c r="D142" s="17" t="str">
        <f>VLOOKUP(B142,Entries!$A$2:$D$376,2,FALSE)</f>
        <v>Stephen</v>
      </c>
      <c r="E142" s="17" t="str">
        <f>VLOOKUP(B142,Entries!$A$2:$D$376,3,FALSE)</f>
        <v>Chandler</v>
      </c>
      <c r="F142" s="15" t="str">
        <f>VLOOKUP(B142,Entries!$A$2:$H$376,4,FALSE)</f>
        <v>County</v>
      </c>
      <c r="G142" s="15" t="str">
        <f>VLOOKUP(B142,Entries!$A$2:$H$376,5,FALSE)</f>
        <v>Chief Execs</v>
      </c>
      <c r="H142" s="15" t="str">
        <f>VLOOKUP(B142,Entries!$A$2:$H$376,6,FALSE)</f>
        <v>mv</v>
      </c>
      <c r="I142" s="15">
        <f>VLOOKUP(B142,Entries!$A$2:$H$376,7,FALSE)</f>
        <v>57</v>
      </c>
      <c r="J142" s="18">
        <f>IF(LEFT(H142,1)="M",VLOOKUP(I142,GradingM!$A$2:$C$106,2,FALSE),IF(LEFT(H142,1)="F",VLOOKUP(I142,GradingF!$A$2:$C$101,2,FALSE)," "))</f>
        <v>0.84499999999999997</v>
      </c>
      <c r="K142" s="19">
        <f t="shared" si="5"/>
        <v>1.415179398148148E-2</v>
      </c>
    </row>
    <row r="143" spans="1:11" x14ac:dyDescent="0.2">
      <c r="A143" s="17">
        <v>136</v>
      </c>
      <c r="B143" s="17">
        <v>134</v>
      </c>
      <c r="C143" s="16">
        <v>1.4166666666666666E-2</v>
      </c>
      <c r="D143" s="17" t="str">
        <f>VLOOKUP(B143,Entries!$A$2:$D$376,2,FALSE)</f>
        <v>Lucy</v>
      </c>
      <c r="E143" s="17" t="str">
        <f>VLOOKUP(B143,Entries!$A$2:$D$376,3,FALSE)</f>
        <v>Walsh</v>
      </c>
      <c r="F143" s="15" t="str">
        <f>VLOOKUP(B143,Entries!$A$2:$H$376,4,FALSE)</f>
        <v>Guest</v>
      </c>
      <c r="G143" s="15" t="str">
        <f>VLOOKUP(B143,Entries!$A$2:$H$376,5,FALSE)</f>
        <v>St Clements School</v>
      </c>
      <c r="H143" s="15" t="str">
        <f>VLOOKUP(B143,Entries!$A$2:$H$376,6,FALSE)</f>
        <v>f</v>
      </c>
      <c r="I143" s="15">
        <f>VLOOKUP(B143,Entries!$A$2:$H$376,7,FALSE)</f>
        <v>23</v>
      </c>
      <c r="J143" s="18">
        <f>IF(LEFT(H143,1)="M",VLOOKUP(I143,GradingM!$A$2:$C$106,2,FALSE),IF(LEFT(H143,1)="F",VLOOKUP(I143,GradingF!$A$2:$C$101,2,FALSE)," "))</f>
        <v>1</v>
      </c>
      <c r="K143" s="19">
        <f t="shared" si="5"/>
        <v>1.4166666666666666E-2</v>
      </c>
    </row>
    <row r="144" spans="1:11" x14ac:dyDescent="0.2">
      <c r="A144" s="17">
        <v>137</v>
      </c>
      <c r="B144" s="17">
        <v>200</v>
      </c>
      <c r="C144" s="16">
        <v>1.5289351851851851E-2</v>
      </c>
      <c r="D144" s="17" t="str">
        <f>VLOOKUP(B144,Entries!$A$2:$D$376,2,FALSE)</f>
        <v xml:space="preserve">Helen </v>
      </c>
      <c r="E144" s="17" t="str">
        <f>VLOOKUP(B144,Entries!$A$2:$D$376,3,FALSE)</f>
        <v>Burton</v>
      </c>
      <c r="F144" s="15" t="str">
        <f>VLOOKUP(B144,Entries!$A$2:$H$376,4,FALSE)</f>
        <v>Guest</v>
      </c>
      <c r="G144" s="15" t="str">
        <f>VLOOKUP(B144,Entries!$A$2:$H$376,5,FALSE)</f>
        <v>Cherwell Runners</v>
      </c>
      <c r="H144" s="15" t="str">
        <f>VLOOKUP(B144,Entries!$A$2:$H$376,6,FALSE)</f>
        <v>fv</v>
      </c>
      <c r="I144" s="15">
        <f>VLOOKUP(B144,Entries!$A$2:$H$376,7,FALSE)</f>
        <v>43</v>
      </c>
      <c r="J144" s="18">
        <f>IF(LEFT(H144,1)="M",VLOOKUP(I144,GradingM!$A$2:$C$106,2,FALSE),IF(LEFT(H144,1)="F",VLOOKUP(I144,GradingF!$A$2:$C$101,2,FALSE)," "))</f>
        <v>0.93300000000000005</v>
      </c>
      <c r="K144" s="19">
        <f t="shared" si="5"/>
        <v>1.4264965277777777E-2</v>
      </c>
    </row>
    <row r="145" spans="1:11" x14ac:dyDescent="0.2">
      <c r="A145" s="17">
        <v>138</v>
      </c>
      <c r="B145" s="17">
        <v>102</v>
      </c>
      <c r="C145" s="16">
        <v>1.4675925925925926E-2</v>
      </c>
      <c r="D145" s="17" t="str">
        <f>VLOOKUP(B145,Entries!$A$2:$D$376,2,FALSE)</f>
        <v>Emma</v>
      </c>
      <c r="E145" s="17" t="str">
        <f>VLOOKUP(B145,Entries!$A$2:$D$376,3,FALSE)</f>
        <v>Collins</v>
      </c>
      <c r="F145" s="15" t="str">
        <f>VLOOKUP(B145,Entries!$A$2:$H$376,4,FALSE)</f>
        <v>City</v>
      </c>
      <c r="G145" s="15" t="str">
        <f>VLOOKUP(B145,Entries!$A$2:$H$376,5,FALSE)</f>
        <v>Physical Activity Team</v>
      </c>
      <c r="H145" s="15" t="str">
        <f>VLOOKUP(B145,Entries!$A$2:$H$376,6,FALSE)</f>
        <v>fv</v>
      </c>
      <c r="I145" s="15">
        <f>VLOOKUP(B145,Entries!$A$2:$H$376,7,FALSE)</f>
        <v>37</v>
      </c>
      <c r="J145" s="18">
        <f>IF(LEFT(H145,1)="M",VLOOKUP(I145,GradingM!$A$2:$C$106,2,FALSE),IF(LEFT(H145,1)="F",VLOOKUP(I145,GradingF!$A$2:$C$101,2,FALSE)," "))</f>
        <v>0.9798</v>
      </c>
      <c r="K145" s="19">
        <f t="shared" si="5"/>
        <v>1.4379472222222222E-2</v>
      </c>
    </row>
    <row r="146" spans="1:11" x14ac:dyDescent="0.2">
      <c r="A146" s="17">
        <v>139</v>
      </c>
      <c r="B146" s="17">
        <v>185</v>
      </c>
      <c r="C146" s="16">
        <v>1.6736111111111111E-2</v>
      </c>
      <c r="D146" s="17" t="str">
        <f>VLOOKUP(B146,Entries!$A$2:$D$376,2,FALSE)</f>
        <v>Kathy</v>
      </c>
      <c r="E146" s="17" t="str">
        <f>VLOOKUP(B146,Entries!$A$2:$D$376,3,FALSE)</f>
        <v>Wilcox</v>
      </c>
      <c r="F146" s="15" t="str">
        <f>VLOOKUP(B146,Entries!$A$2:$H$376,4,FALSE)</f>
        <v>County</v>
      </c>
      <c r="G146" s="15">
        <f>VLOOKUP(B146,Entries!$A$2:$H$376,5,FALSE)</f>
        <v>0</v>
      </c>
      <c r="H146" s="15" t="str">
        <f>VLOOKUP(B146,Entries!$A$2:$H$376,6,FALSE)</f>
        <v>fv</v>
      </c>
      <c r="I146" s="15">
        <f>VLOOKUP(B146,Entries!$A$2:$H$376,7,FALSE)</f>
        <v>52</v>
      </c>
      <c r="J146" s="18">
        <f>IF(LEFT(H146,1)="M",VLOOKUP(I146,GradingM!$A$2:$C$106,2,FALSE),IF(LEFT(H146,1)="F",VLOOKUP(I146,GradingF!$A$2:$C$101,2,FALSE)," "))</f>
        <v>0.86080000000000001</v>
      </c>
      <c r="K146" s="19">
        <f t="shared" si="5"/>
        <v>1.4406444444444444E-2</v>
      </c>
    </row>
    <row r="147" spans="1:11" x14ac:dyDescent="0.2">
      <c r="A147" s="17">
        <v>140</v>
      </c>
      <c r="B147" s="17">
        <v>81</v>
      </c>
      <c r="C147" s="16">
        <v>1.4837962962962963E-2</v>
      </c>
      <c r="D147" s="17" t="str">
        <f>VLOOKUP(B147,Entries!$A$2:$D$376,2,FALSE)</f>
        <v>Sara</v>
      </c>
      <c r="E147" s="17" t="str">
        <f>VLOOKUP(B147,Entries!$A$2:$D$376,3,FALSE)</f>
        <v>Malyon</v>
      </c>
      <c r="F147" s="15" t="str">
        <f>VLOOKUP(B147,Entries!$A$2:$H$376,4,FALSE)</f>
        <v>City</v>
      </c>
      <c r="G147" s="15" t="str">
        <f>VLOOKUP(B147,Entries!$A$2:$H$376,5,FALSE)</f>
        <v>Environmental Health</v>
      </c>
      <c r="H147" s="15" t="str">
        <f>VLOOKUP(B147,Entries!$A$2:$H$376,6,FALSE)</f>
        <v>fv</v>
      </c>
      <c r="I147" s="15">
        <f>VLOOKUP(B147,Entries!$A$2:$H$376,7,FALSE)</f>
        <v>38</v>
      </c>
      <c r="J147" s="18">
        <f>IF(LEFT(H147,1)="M",VLOOKUP(I147,GradingM!$A$2:$C$106,2,FALSE),IF(LEFT(H147,1)="F",VLOOKUP(I147,GradingF!$A$2:$C$101,2,FALSE)," "))</f>
        <v>0.97209999999999996</v>
      </c>
      <c r="K147" s="19">
        <f t="shared" si="5"/>
        <v>1.4423983796296296E-2</v>
      </c>
    </row>
    <row r="148" spans="1:11" x14ac:dyDescent="0.2">
      <c r="A148" s="17">
        <v>141</v>
      </c>
      <c r="B148" s="17">
        <v>180</v>
      </c>
      <c r="C148" s="16">
        <v>1.5439814814814816E-2</v>
      </c>
      <c r="D148" s="17" t="str">
        <f>VLOOKUP(B148,Entries!$A$2:$D$376,2,FALSE)</f>
        <v>Andy</v>
      </c>
      <c r="E148" s="17" t="str">
        <f>VLOOKUP(B148,Entries!$A$2:$D$376,3,FALSE)</f>
        <v>Weinkove</v>
      </c>
      <c r="F148" s="15" t="str">
        <f>VLOOKUP(B148,Entries!$A$2:$H$376,4,FALSE)</f>
        <v>guest</v>
      </c>
      <c r="G148" s="15" t="str">
        <f>VLOOKUP(B148,Entries!$A$2:$H$376,5,FALSE)</f>
        <v>GoodGym</v>
      </c>
      <c r="H148" s="15" t="str">
        <f>VLOOKUP(B148,Entries!$A$2:$H$376,6,FALSE)</f>
        <v>mv</v>
      </c>
      <c r="I148" s="15">
        <f>VLOOKUP(B148,Entries!$A$2:$H$376,7,FALSE)</f>
        <v>44</v>
      </c>
      <c r="J148" s="18">
        <f>IF(LEFT(H148,1)="M",VLOOKUP(I148,GradingM!$A$2:$C$106,2,FALSE),IF(LEFT(H148,1)="F",VLOOKUP(I148,GradingF!$A$2:$C$101,2,FALSE)," "))</f>
        <v>0.9385</v>
      </c>
      <c r="K148" s="19">
        <f t="shared" si="5"/>
        <v>1.4490266203703705E-2</v>
      </c>
    </row>
    <row r="149" spans="1:11" x14ac:dyDescent="0.2">
      <c r="A149" s="17">
        <v>142</v>
      </c>
      <c r="B149" s="17">
        <v>94</v>
      </c>
      <c r="C149" s="16">
        <v>1.4687499999999999E-2</v>
      </c>
      <c r="D149" s="17" t="str">
        <f>VLOOKUP(B149,Entries!$A$2:$D$376,2,FALSE)</f>
        <v>Paul</v>
      </c>
      <c r="E149" s="17" t="str">
        <f>VLOOKUP(B149,Entries!$A$2:$D$376,3,FALSE)</f>
        <v>Backman</v>
      </c>
      <c r="F149" s="15" t="str">
        <f>VLOOKUP(B149,Entries!$A$2:$H$376,4,FALSE)</f>
        <v>City</v>
      </c>
      <c r="G149" s="15" t="str">
        <f>VLOOKUP(B149,Entries!$A$2:$H$376,5,FALSE)</f>
        <v>Physical Activity Team</v>
      </c>
      <c r="H149" s="15" t="str">
        <f>VLOOKUP(B149,Entries!$A$2:$H$376,6,FALSE)</f>
        <v>m</v>
      </c>
      <c r="I149" s="15">
        <f>VLOOKUP(B149,Entries!$A$2:$H$376,7,FALSE)</f>
        <v>37</v>
      </c>
      <c r="J149" s="18">
        <f>IF(LEFT(H149,1)="M",VLOOKUP(I149,GradingM!$A$2:$C$106,2,FALSE),IF(LEFT(H149,1)="F",VLOOKUP(I149,GradingF!$A$2:$C$101,2,FALSE)," "))</f>
        <v>0.98660000000000003</v>
      </c>
      <c r="K149" s="19">
        <f t="shared" si="5"/>
        <v>1.44906875E-2</v>
      </c>
    </row>
    <row r="150" spans="1:11" x14ac:dyDescent="0.2">
      <c r="A150" s="17">
        <v>143</v>
      </c>
      <c r="B150" s="17">
        <v>21</v>
      </c>
      <c r="C150" s="16">
        <v>1.4537037037037038E-2</v>
      </c>
      <c r="D150" s="17" t="str">
        <f>VLOOKUP(B150,Entries!$A$2:$D$376,2,FALSE)</f>
        <v>Viola</v>
      </c>
      <c r="E150" s="17" t="str">
        <f>VLOOKUP(B150,Entries!$A$2:$D$376,3,FALSE)</f>
        <v>Giagnoni</v>
      </c>
      <c r="F150" s="15" t="str">
        <f>VLOOKUP(B150,Entries!$A$2:$H$376,4,FALSE)</f>
        <v>Guest</v>
      </c>
      <c r="G150" s="15" t="str">
        <f>VLOOKUP(B150,Entries!$A$2:$H$376,5,FALSE)</f>
        <v>EF Oxford</v>
      </c>
      <c r="H150" s="15" t="str">
        <f>VLOOKUP(B150,Entries!$A$2:$H$376,6,FALSE)</f>
        <v>f</v>
      </c>
      <c r="I150" s="15">
        <f>VLOOKUP(B150,Entries!$A$2:$H$376,7,FALSE)</f>
        <v>17</v>
      </c>
      <c r="J150" s="18">
        <f>IF(LEFT(H150,1)="M",VLOOKUP(I150,GradingM!$A$2:$C$106,2,FALSE),IF(LEFT(H150,1)="F",VLOOKUP(I150,GradingF!$A$2:$C$101,2,FALSE)," "))</f>
        <v>1</v>
      </c>
      <c r="K150" s="19">
        <f t="shared" si="5"/>
        <v>1.4537037037037038E-2</v>
      </c>
    </row>
    <row r="151" spans="1:11" x14ac:dyDescent="0.2">
      <c r="A151" s="17">
        <v>144</v>
      </c>
      <c r="B151" s="17">
        <v>154</v>
      </c>
      <c r="C151" s="16">
        <v>1.5787037037037037E-2</v>
      </c>
      <c r="D151" s="17" t="str">
        <f>VLOOKUP(B151,Entries!$A$2:$D$376,2,FALSE)</f>
        <v>Anwen</v>
      </c>
      <c r="E151" s="17" t="str">
        <f>VLOOKUP(B151,Entries!$A$2:$D$376,3,FALSE)</f>
        <v>Greenaway</v>
      </c>
      <c r="F151" s="15" t="str">
        <f>VLOOKUP(B151,Entries!$A$2:$H$376,4,FALSE)</f>
        <v>guest</v>
      </c>
      <c r="G151" s="15" t="str">
        <f>VLOOKUP(B151,Entries!$A$2:$H$376,5,FALSE)</f>
        <v>GoodGym</v>
      </c>
      <c r="H151" s="15" t="str">
        <f>VLOOKUP(B151,Entries!$A$2:$H$376,6,FALSE)</f>
        <v>fv</v>
      </c>
      <c r="I151" s="15">
        <f>VLOOKUP(B151,Entries!$A$2:$H$376,7,FALSE)</f>
        <v>44</v>
      </c>
      <c r="J151" s="18">
        <f>IF(LEFT(H151,1)="M",VLOOKUP(I151,GradingM!$A$2:$C$106,2,FALSE),IF(LEFT(H151,1)="F",VLOOKUP(I151,GradingF!$A$2:$C$101,2,FALSE)," "))</f>
        <v>0.92510000000000003</v>
      </c>
      <c r="K151" s="19">
        <f t="shared" si="5"/>
        <v>1.4604587962962963E-2</v>
      </c>
    </row>
    <row r="152" spans="1:11" x14ac:dyDescent="0.2">
      <c r="A152" s="17">
        <v>145</v>
      </c>
      <c r="B152" s="17">
        <v>3</v>
      </c>
      <c r="C152" s="16">
        <v>1.5671296296296298E-2</v>
      </c>
      <c r="D152" s="17" t="str">
        <f>VLOOKUP(B152,Entries!$A$2:$D$376,2,FALSE)</f>
        <v>Lyndsey</v>
      </c>
      <c r="E152" s="17" t="str">
        <f>VLOOKUP(B152,Entries!$A$2:$D$376,3,FALSE)</f>
        <v>Bayly</v>
      </c>
      <c r="F152" s="15" t="str">
        <f>VLOOKUP(B152,Entries!$A$2:$H$376,4,FALSE)</f>
        <v>City</v>
      </c>
      <c r="G152" s="15" t="str">
        <f>VLOOKUP(B152,Entries!$A$2:$H$376,5,FALSE)</f>
        <v>Planning Policy</v>
      </c>
      <c r="H152" s="15" t="str">
        <f>VLOOKUP(B152,Entries!$A$2:$H$376,6,FALSE)</f>
        <v>fv</v>
      </c>
      <c r="I152" s="15">
        <f>VLOOKUP(B152,Entries!$A$2:$H$376,7,FALSE)</f>
        <v>43</v>
      </c>
      <c r="J152" s="18">
        <f>IF(LEFT(H152,1)="M",VLOOKUP(I152,GradingM!$A$2:$C$106,2,FALSE),IF(LEFT(H152,1)="F",VLOOKUP(I152,GradingF!$A$2:$C$101,2,FALSE)," "))</f>
        <v>0.93300000000000005</v>
      </c>
      <c r="K152" s="19">
        <f t="shared" si="5"/>
        <v>1.4621319444444447E-2</v>
      </c>
    </row>
    <row r="153" spans="1:11" x14ac:dyDescent="0.2">
      <c r="A153" s="17">
        <v>146</v>
      </c>
      <c r="B153" s="17">
        <v>155</v>
      </c>
      <c r="C153" s="16">
        <v>1.577546296296296E-2</v>
      </c>
      <c r="D153" s="17" t="str">
        <f>VLOOKUP(B153,Entries!$A$2:$D$376,2,FALSE)</f>
        <v>Bethan</v>
      </c>
      <c r="E153" s="17" t="str">
        <f>VLOOKUP(B153,Entries!$A$2:$D$376,3,FALSE)</f>
        <v>Greenaway</v>
      </c>
      <c r="F153" s="15" t="str">
        <f>VLOOKUP(B153,Entries!$A$2:$H$376,4,FALSE)</f>
        <v>guest</v>
      </c>
      <c r="G153" s="15" t="str">
        <f>VLOOKUP(B153,Entries!$A$2:$H$376,5,FALSE)</f>
        <v>GoodGym</v>
      </c>
      <c r="H153" s="15" t="str">
        <f>VLOOKUP(B153,Entries!$A$2:$H$376,6,FALSE)</f>
        <v>fv</v>
      </c>
      <c r="I153" s="15">
        <f>VLOOKUP(B153,Entries!$A$2:$H$376,7,FALSE)</f>
        <v>41</v>
      </c>
      <c r="J153" s="18">
        <f>IF(LEFT(H153,1)="M",VLOOKUP(I153,GradingM!$A$2:$C$106,2,FALSE),IF(LEFT(H153,1)="F",VLOOKUP(I153,GradingF!$A$2:$C$101,2,FALSE)," "))</f>
        <v>0.94540000000000002</v>
      </c>
      <c r="K153" s="19">
        <f t="shared" si="5"/>
        <v>1.4914122685185183E-2</v>
      </c>
    </row>
    <row r="154" spans="1:11" x14ac:dyDescent="0.2">
      <c r="A154" s="17">
        <v>147</v>
      </c>
      <c r="B154" s="17">
        <v>69</v>
      </c>
      <c r="C154" s="16">
        <v>1.6064814814814813E-2</v>
      </c>
      <c r="D154" s="17" t="str">
        <f>VLOOKUP(B154,Entries!$A$2:$D$376,2,FALSE)</f>
        <v>Harriet</v>
      </c>
      <c r="E154" s="17" t="str">
        <f>VLOOKUP(B154,Entries!$A$2:$D$376,3,FALSE)</f>
        <v>Brinton</v>
      </c>
      <c r="F154" s="15" t="str">
        <f>VLOOKUP(B154,Entries!$A$2:$H$376,4,FALSE)</f>
        <v>Guest</v>
      </c>
      <c r="G154" s="15" t="str">
        <f>VLOOKUP(B154,Entries!$A$2:$H$376,5,FALSE)</f>
        <v>Oxford University Press</v>
      </c>
      <c r="H154" s="15" t="str">
        <f>VLOOKUP(B154,Entries!$A$2:$H$376,6,FALSE)</f>
        <v>fv</v>
      </c>
      <c r="I154" s="15">
        <f>VLOOKUP(B154,Entries!$A$2:$H$376,7,FALSE)</f>
        <v>43</v>
      </c>
      <c r="J154" s="18">
        <f>IF(LEFT(H154,1)="M",VLOOKUP(I154,GradingM!$A$2:$C$106,2,FALSE),IF(LEFT(H154,1)="F",VLOOKUP(I154,GradingF!$A$2:$C$101,2,FALSE)," "))</f>
        <v>0.93300000000000005</v>
      </c>
      <c r="K154" s="19">
        <f t="shared" si="5"/>
        <v>1.4988472222222221E-2</v>
      </c>
    </row>
    <row r="155" spans="1:11" x14ac:dyDescent="0.2">
      <c r="A155" s="17">
        <v>148</v>
      </c>
      <c r="B155" s="17">
        <v>122</v>
      </c>
      <c r="C155" s="16">
        <v>1.5706018518518518E-2</v>
      </c>
      <c r="D155" s="17" t="str">
        <f>VLOOKUP(B155,Entries!$A$2:$D$376,2,FALSE)</f>
        <v>Geraldine</v>
      </c>
      <c r="E155" s="17" t="str">
        <f>VLOOKUP(B155,Entries!$A$2:$D$376,3,FALSE)</f>
        <v>Pugh</v>
      </c>
      <c r="F155" s="15" t="str">
        <f>VLOOKUP(B155,Entries!$A$2:$H$376,4,FALSE)</f>
        <v>Guest</v>
      </c>
      <c r="G155" s="15" t="str">
        <f>VLOOKUP(B155,Entries!$A$2:$H$376,5,FALSE)</f>
        <v>Oxford University Press</v>
      </c>
      <c r="H155" s="15" t="str">
        <f>VLOOKUP(B155,Entries!$A$2:$H$376,6,FALSE)</f>
        <v>fv</v>
      </c>
      <c r="I155" s="15">
        <f>VLOOKUP(B155,Entries!$A$2:$H$376,7,FALSE)</f>
        <v>40</v>
      </c>
      <c r="J155" s="18">
        <f>IF(LEFT(H155,1)="M",VLOOKUP(I155,GradingM!$A$2:$C$106,2,FALSE),IF(LEFT(H155,1)="F",VLOOKUP(I155,GradingF!$A$2:$C$101,2,FALSE)," "))</f>
        <v>0.95650000000000002</v>
      </c>
      <c r="K155" s="19">
        <f t="shared" si="5"/>
        <v>1.5022806712962963E-2</v>
      </c>
    </row>
    <row r="156" spans="1:11" x14ac:dyDescent="0.2">
      <c r="A156" s="17">
        <v>149</v>
      </c>
      <c r="B156" s="17">
        <v>9</v>
      </c>
      <c r="C156" s="16">
        <v>1.5682870370370371E-2</v>
      </c>
      <c r="D156" s="17" t="str">
        <f>VLOOKUP(B156,Entries!$A$2:$D$376,2,FALSE)</f>
        <v>Chris</v>
      </c>
      <c r="E156" s="17" t="str">
        <f>VLOOKUP(B156,Entries!$A$2:$D$376,3,FALSE)</f>
        <v>Cameron</v>
      </c>
      <c r="F156" s="15" t="str">
        <f>VLOOKUP(B156,Entries!$A$2:$H$376,4,FALSE)</f>
        <v>City</v>
      </c>
      <c r="G156" s="15" t="str">
        <f>VLOOKUP(B156,Entries!$A$2:$H$376,5,FALSE)</f>
        <v>Planning Policy</v>
      </c>
      <c r="H156" s="15" t="str">
        <f>VLOOKUP(B156,Entries!$A$2:$H$376,6,FALSE)</f>
        <v>mv</v>
      </c>
      <c r="I156" s="15">
        <f>VLOOKUP(B156,Entries!$A$2:$H$376,7,FALSE)</f>
        <v>41</v>
      </c>
      <c r="J156" s="18">
        <f>IF(LEFT(H156,1)="M",VLOOKUP(I156,GradingM!$A$2:$C$106,2,FALSE),IF(LEFT(H156,1)="F",VLOOKUP(I156,GradingF!$A$2:$C$101,2,FALSE)," "))</f>
        <v>0.95920000000000005</v>
      </c>
      <c r="K156" s="19">
        <f t="shared" si="5"/>
        <v>1.5043009259259261E-2</v>
      </c>
    </row>
    <row r="157" spans="1:11" x14ac:dyDescent="0.2">
      <c r="A157" s="17">
        <v>150</v>
      </c>
      <c r="B157" s="17">
        <v>176</v>
      </c>
      <c r="C157" s="16">
        <v>1.5995370370370372E-2</v>
      </c>
      <c r="D157" s="17" t="str">
        <f>VLOOKUP(B157,Entries!$A$2:$D$376,2,FALSE)</f>
        <v>Ketlin</v>
      </c>
      <c r="E157" s="17" t="str">
        <f>VLOOKUP(B157,Entries!$A$2:$D$376,3,FALSE)</f>
        <v>Stroo</v>
      </c>
      <c r="F157" s="15" t="str">
        <f>VLOOKUP(B157,Entries!$A$2:$H$376,4,FALSE)</f>
        <v>guest</v>
      </c>
      <c r="G157" s="15" t="str">
        <f>VLOOKUP(B157,Entries!$A$2:$H$376,5,FALSE)</f>
        <v>Ox Uni IT</v>
      </c>
      <c r="H157" s="15" t="str">
        <f>VLOOKUP(B157,Entries!$A$2:$H$376,6,FALSE)</f>
        <v>fv</v>
      </c>
      <c r="I157" s="15">
        <f>VLOOKUP(B157,Entries!$A$2:$H$376,7,FALSE)</f>
        <v>40</v>
      </c>
      <c r="J157" s="18">
        <f>IF(LEFT(H157,1)="M",VLOOKUP(I157,GradingM!$A$2:$C$106,2,FALSE),IF(LEFT(H157,1)="F",VLOOKUP(I157,GradingF!$A$2:$C$101,2,FALSE)," "))</f>
        <v>0.95650000000000002</v>
      </c>
      <c r="K157" s="19">
        <f t="shared" si="5"/>
        <v>1.5299571759259261E-2</v>
      </c>
    </row>
    <row r="158" spans="1:11" x14ac:dyDescent="0.2">
      <c r="A158" s="17">
        <v>151</v>
      </c>
      <c r="B158" s="17">
        <v>151</v>
      </c>
      <c r="C158" s="16">
        <v>1.5428240740740741E-2</v>
      </c>
      <c r="D158" s="17" t="str">
        <f>VLOOKUP(B158,Entries!$A$2:$D$376,2,FALSE)</f>
        <v>Dave</v>
      </c>
      <c r="E158" s="17" t="str">
        <f>VLOOKUP(B158,Entries!$A$2:$D$376,3,FALSE)</f>
        <v>Garvey</v>
      </c>
      <c r="F158" s="15" t="str">
        <f>VLOOKUP(B158,Entries!$A$2:$H$376,4,FALSE)</f>
        <v>guest</v>
      </c>
      <c r="G158" s="15">
        <f>VLOOKUP(B158,Entries!$A$2:$H$376,5,FALSE)</f>
        <v>0</v>
      </c>
      <c r="H158" s="15" t="str">
        <f>VLOOKUP(B158,Entries!$A$2:$H$376,6,FALSE)</f>
        <v>m</v>
      </c>
      <c r="I158" s="15">
        <f>VLOOKUP(B158,Entries!$A$2:$H$376,7,FALSE)</f>
        <v>36</v>
      </c>
      <c r="J158" s="18">
        <f>IF(LEFT(H158,1)="M",VLOOKUP(I158,GradingM!$A$2:$C$106,2,FALSE),IF(LEFT(H158,1)="F",VLOOKUP(I158,GradingF!$A$2:$C$101,2,FALSE)," "))</f>
        <v>0.99339999999999995</v>
      </c>
      <c r="K158" s="19">
        <f t="shared" si="5"/>
        <v>1.5326414351851851E-2</v>
      </c>
    </row>
    <row r="159" spans="1:11" x14ac:dyDescent="0.2">
      <c r="A159" s="17">
        <v>152</v>
      </c>
      <c r="B159" s="17">
        <v>149</v>
      </c>
      <c r="C159" s="16">
        <v>1.9016203703703705E-2</v>
      </c>
      <c r="D159" s="17" t="str">
        <f>VLOOKUP(B159,Entries!$A$2:$D$376,2,FALSE)</f>
        <v>Nigel</v>
      </c>
      <c r="E159" s="17" t="str">
        <f>VLOOKUP(B159,Entries!$A$2:$D$376,3,FALSE)</f>
        <v>Emm</v>
      </c>
      <c r="F159" s="15" t="str">
        <f>VLOOKUP(B159,Entries!$A$2:$H$376,4,FALSE)</f>
        <v>guest</v>
      </c>
      <c r="G159" s="15" t="str">
        <f>VLOOKUP(B159,Entries!$A$2:$H$376,5,FALSE)</f>
        <v>Ox Uni IT</v>
      </c>
      <c r="H159" s="15" t="str">
        <f>VLOOKUP(B159,Entries!$A$2:$H$376,6,FALSE)</f>
        <v>mv</v>
      </c>
      <c r="I159" s="15">
        <f>VLOOKUP(B159,Entries!$A$2:$H$376,7,FALSE)</f>
        <v>62</v>
      </c>
      <c r="J159" s="18">
        <f>IF(LEFT(H159,1)="M",VLOOKUP(I159,GradingM!$A$2:$C$106,2,FALSE),IF(LEFT(H159,1)="F",VLOOKUP(I159,GradingF!$A$2:$C$101,2,FALSE)," "))</f>
        <v>0.80620000000000003</v>
      </c>
      <c r="K159" s="19">
        <f t="shared" si="5"/>
        <v>1.5330863425925928E-2</v>
      </c>
    </row>
    <row r="160" spans="1:11" x14ac:dyDescent="0.2">
      <c r="A160" s="17">
        <v>153</v>
      </c>
      <c r="B160" s="17">
        <v>125</v>
      </c>
      <c r="C160" s="16">
        <v>1.5462962962962963E-2</v>
      </c>
      <c r="D160" s="17" t="str">
        <f>VLOOKUP(B160,Entries!$A$2:$D$376,2,FALSE)</f>
        <v>Ben</v>
      </c>
      <c r="E160" s="17" t="str">
        <f>VLOOKUP(B160,Entries!$A$2:$D$376,3,FALSE)</f>
        <v>Rout</v>
      </c>
      <c r="F160" s="15" t="str">
        <f>VLOOKUP(B160,Entries!$A$2:$H$376,4,FALSE)</f>
        <v>Guest</v>
      </c>
      <c r="G160" s="15" t="str">
        <f>VLOOKUP(B160,Entries!$A$2:$H$376,5,FALSE)</f>
        <v>Oxford University Press</v>
      </c>
      <c r="H160" s="15" t="str">
        <f>VLOOKUP(B160,Entries!$A$2:$H$376,6,FALSE)</f>
        <v>m</v>
      </c>
      <c r="I160" s="15">
        <f>VLOOKUP(B160,Entries!$A$2:$H$376,7,FALSE)</f>
        <v>28</v>
      </c>
      <c r="J160" s="18">
        <f>IF(LEFT(H160,1)="M",VLOOKUP(I160,GradingM!$A$2:$C$106,2,FALSE),IF(LEFT(H160,1)="F",VLOOKUP(I160,GradingF!$A$2:$C$101,2,FALSE)," "))</f>
        <v>1</v>
      </c>
      <c r="K160" s="19">
        <f t="shared" si="5"/>
        <v>1.5462962962962963E-2</v>
      </c>
    </row>
    <row r="161" spans="1:11" x14ac:dyDescent="0.2">
      <c r="A161" s="17">
        <v>154</v>
      </c>
      <c r="B161" s="17">
        <v>119</v>
      </c>
      <c r="C161" s="16">
        <v>1.5636574074074074E-2</v>
      </c>
      <c r="D161" s="17" t="str">
        <f>VLOOKUP(B161,Entries!$A$2:$D$376,2,FALSE)</f>
        <v>Gerti</v>
      </c>
      <c r="E161" s="17" t="str">
        <f>VLOOKUP(B161,Entries!$A$2:$D$376,3,FALSE)</f>
        <v>Pakot</v>
      </c>
      <c r="F161" s="15" t="str">
        <f>VLOOKUP(B161,Entries!$A$2:$H$376,4,FALSE)</f>
        <v>City</v>
      </c>
      <c r="G161" s="15" t="str">
        <f>VLOOKUP(B161,Entries!$A$2:$H$376,5,FALSE)</f>
        <v>Physical Activity Team</v>
      </c>
      <c r="H161" s="15" t="str">
        <f>VLOOKUP(B161,Entries!$A$2:$H$376,6,FALSE)</f>
        <v>fv</v>
      </c>
      <c r="I161" s="15">
        <f>VLOOKUP(B161,Entries!$A$2:$H$376,7,FALSE)</f>
        <v>24</v>
      </c>
      <c r="J161" s="18">
        <f>IF(LEFT(H161,1)="M",VLOOKUP(I161,GradingM!$A$2:$C$106,2,FALSE),IF(LEFT(H161,1)="F",VLOOKUP(I161,GradingF!$A$2:$C$101,2,FALSE)," "))</f>
        <v>1</v>
      </c>
      <c r="K161" s="19">
        <f t="shared" si="5"/>
        <v>1.5636574074074074E-2</v>
      </c>
    </row>
    <row r="162" spans="1:11" x14ac:dyDescent="0.2">
      <c r="A162" s="17">
        <v>155</v>
      </c>
      <c r="B162" s="17">
        <v>89</v>
      </c>
      <c r="C162" s="16">
        <v>1.5983796296296295E-2</v>
      </c>
      <c r="D162" s="17" t="str">
        <f>VLOOKUP(B162,Entries!$A$2:$D$376,2,FALSE)</f>
        <v>Susan</v>
      </c>
      <c r="E162" s="17" t="str">
        <f>VLOOKUP(B162,Entries!$A$2:$D$376,3,FALSE)</f>
        <v>Vickery</v>
      </c>
      <c r="F162" s="15" t="str">
        <f>VLOOKUP(B162,Entries!$A$2:$H$376,4,FALSE)</f>
        <v>Guest</v>
      </c>
      <c r="G162" s="15" t="str">
        <f>VLOOKUP(B162,Entries!$A$2:$H$376,5,FALSE)</f>
        <v xml:space="preserve">St Hilda's </v>
      </c>
      <c r="H162" s="15" t="str">
        <f>VLOOKUP(B162,Entries!$A$2:$H$376,6,FALSE)</f>
        <v>f</v>
      </c>
      <c r="I162" s="15">
        <f>VLOOKUP(B162,Entries!$A$2:$H$376,7,FALSE)</f>
        <v>32</v>
      </c>
      <c r="J162" s="18">
        <f>IF(LEFT(H162,1)="M",VLOOKUP(I162,GradingM!$A$2:$C$106,2,FALSE),IF(LEFT(H162,1)="F",VLOOKUP(I162,GradingF!$A$2:$C$101,2,FALSE)," "))</f>
        <v>1</v>
      </c>
      <c r="K162" s="19">
        <f t="shared" si="5"/>
        <v>1.5983796296296295E-2</v>
      </c>
    </row>
    <row r="163" spans="1:11" x14ac:dyDescent="0.2">
      <c r="A163" s="17">
        <v>156</v>
      </c>
      <c r="B163" s="17">
        <v>115</v>
      </c>
      <c r="C163" s="16">
        <v>1.6030092592592592E-2</v>
      </c>
      <c r="D163" s="17" t="str">
        <f>VLOOKUP(B163,Entries!$A$2:$D$376,2,FALSE)</f>
        <v>Victoria</v>
      </c>
      <c r="E163" s="17" t="str">
        <f>VLOOKUP(B163,Entries!$A$2:$D$376,3,FALSE)</f>
        <v>Montgomery</v>
      </c>
      <c r="F163" s="15" t="str">
        <f>VLOOKUP(B163,Entries!$A$2:$H$376,4,FALSE)</f>
        <v>Guest</v>
      </c>
      <c r="G163" s="15" t="str">
        <f>VLOOKUP(B163,Entries!$A$2:$H$376,5,FALSE)</f>
        <v>Oxford University Press</v>
      </c>
      <c r="H163" s="15" t="str">
        <f>VLOOKUP(B163,Entries!$A$2:$H$376,6,FALSE)</f>
        <v>f</v>
      </c>
      <c r="I163" s="15">
        <f>VLOOKUP(B163,Entries!$A$2:$H$376,7,FALSE)</f>
        <v>26</v>
      </c>
      <c r="J163" s="18">
        <f>IF(LEFT(H163,1)="M",VLOOKUP(I163,GradingM!$A$2:$C$106,2,FALSE),IF(LEFT(H163,1)="F",VLOOKUP(I163,GradingF!$A$2:$C$101,2,FALSE)," "))</f>
        <v>1</v>
      </c>
      <c r="K163" s="19">
        <f t="shared" si="5"/>
        <v>1.6030092592592592E-2</v>
      </c>
    </row>
    <row r="164" spans="1:11" x14ac:dyDescent="0.2">
      <c r="A164" s="17">
        <v>157</v>
      </c>
      <c r="B164" s="17">
        <v>126</v>
      </c>
      <c r="C164" s="16">
        <v>1.6342592592592593E-2</v>
      </c>
      <c r="D164" s="17" t="str">
        <f>VLOOKUP(B164,Entries!$A$2:$D$376,2,FALSE)</f>
        <v>Luke</v>
      </c>
      <c r="E164" s="17" t="str">
        <f>VLOOKUP(B164,Entries!$A$2:$D$376,3,FALSE)</f>
        <v>Rowland</v>
      </c>
      <c r="F164" s="15" t="str">
        <f>VLOOKUP(B164,Entries!$A$2:$H$376,4,FALSE)</f>
        <v>County</v>
      </c>
      <c r="G164" s="15" t="str">
        <f>VLOOKUP(B164,Entries!$A$2:$H$376,5,FALSE)</f>
        <v>Sutton Slugs</v>
      </c>
      <c r="H164" s="15" t="str">
        <f>VLOOKUP(B164,Entries!$A$2:$H$376,6,FALSE)</f>
        <v>m</v>
      </c>
      <c r="I164" s="15">
        <f>VLOOKUP(B164,Entries!$A$2:$H$376,7,FALSE)</f>
        <v>34</v>
      </c>
      <c r="J164" s="18">
        <f>IF(LEFT(H164,1)="M",VLOOKUP(I164,GradingM!$A$2:$C$106,2,FALSE),IF(LEFT(H164,1)="F",VLOOKUP(I164,GradingF!$A$2:$C$101,2,FALSE)," "))</f>
        <v>1</v>
      </c>
      <c r="K164" s="19">
        <f t="shared" si="5"/>
        <v>1.6342592592592593E-2</v>
      </c>
    </row>
    <row r="165" spans="1:11" x14ac:dyDescent="0.2">
      <c r="A165" s="17">
        <v>158</v>
      </c>
      <c r="B165" s="17">
        <v>78</v>
      </c>
      <c r="C165" s="16">
        <v>1.638888888888889E-2</v>
      </c>
      <c r="D165" s="17" t="str">
        <f>VLOOKUP(B165,Entries!$A$2:$D$376,2,FALSE)</f>
        <v>Holly</v>
      </c>
      <c r="E165" s="17" t="str">
        <f>VLOOKUP(B165,Entries!$A$2:$D$376,3,FALSE)</f>
        <v>Lane</v>
      </c>
      <c r="F165" s="15" t="str">
        <f>VLOOKUP(B165,Entries!$A$2:$H$376,4,FALSE)</f>
        <v>Guest</v>
      </c>
      <c r="G165" s="15" t="str">
        <f>VLOOKUP(B165,Entries!$A$2:$H$376,5,FALSE)</f>
        <v>St Hilda's</v>
      </c>
      <c r="H165" s="15" t="str">
        <f>VLOOKUP(B165,Entries!$A$2:$H$376,6,FALSE)</f>
        <v>f</v>
      </c>
      <c r="I165" s="15">
        <f>VLOOKUP(B165,Entries!$A$2:$H$376,7,FALSE)</f>
        <v>25</v>
      </c>
      <c r="J165" s="18">
        <f>IF(LEFT(H165,1)="M",VLOOKUP(I165,GradingM!$A$2:$C$106,2,FALSE),IF(LEFT(H165,1)="F",VLOOKUP(I165,GradingF!$A$2:$C$101,2,FALSE)," "))</f>
        <v>1</v>
      </c>
      <c r="K165" s="19">
        <f t="shared" si="5"/>
        <v>1.638888888888889E-2</v>
      </c>
    </row>
    <row r="166" spans="1:11" x14ac:dyDescent="0.2">
      <c r="A166" s="17">
        <v>159</v>
      </c>
      <c r="B166" s="17">
        <v>29</v>
      </c>
      <c r="C166" s="16">
        <v>1.9756944444444445E-2</v>
      </c>
      <c r="D166" s="17" t="str">
        <f>VLOOKUP(B166,Entries!$A$2:$D$376,2,FALSE)</f>
        <v>Helen</v>
      </c>
      <c r="E166" s="17" t="str">
        <f>VLOOKUP(B166,Entries!$A$2:$D$376,3,FALSE)</f>
        <v>Horne</v>
      </c>
      <c r="F166" s="15" t="str">
        <f>VLOOKUP(B166,Entries!$A$2:$H$376,4,FALSE)</f>
        <v>City</v>
      </c>
      <c r="G166" s="15" t="str">
        <f>VLOOKUP(B166,Entries!$A$2:$H$376,5,FALSE)</f>
        <v>OX Place</v>
      </c>
      <c r="H166" s="15" t="str">
        <f>VLOOKUP(B166,Entries!$A$2:$H$376,6,FALSE)</f>
        <v>fv</v>
      </c>
      <c r="I166" s="15">
        <f>VLOOKUP(B166,Entries!$A$2:$H$376,7,FALSE)</f>
        <v>51</v>
      </c>
      <c r="J166" s="18">
        <f>IF(LEFT(H166,1)="M",VLOOKUP(I166,GradingM!$A$2:$C$106,2,FALSE),IF(LEFT(H166,1)="F",VLOOKUP(I166,GradingF!$A$2:$C$101,2,FALSE)," "))</f>
        <v>0.86899999999999999</v>
      </c>
      <c r="K166" s="19">
        <f t="shared" si="5"/>
        <v>1.7168784722222222E-2</v>
      </c>
    </row>
    <row r="167" spans="1:11" x14ac:dyDescent="0.2">
      <c r="A167" s="17">
        <v>160</v>
      </c>
      <c r="B167" s="17">
        <v>153</v>
      </c>
      <c r="C167" s="16">
        <v>1.7187499999999998E-2</v>
      </c>
      <c r="D167" s="17" t="str">
        <f>VLOOKUP(B167,Entries!$A$2:$D$376,2,FALSE)</f>
        <v>James</v>
      </c>
      <c r="E167" s="17" t="str">
        <f>VLOOKUP(B167,Entries!$A$2:$D$376,3,FALSE)</f>
        <v>Githua</v>
      </c>
      <c r="F167" s="15" t="str">
        <f>VLOOKUP(B167,Entries!$A$2:$H$376,4,FALSE)</f>
        <v>guest</v>
      </c>
      <c r="G167" s="15" t="str">
        <f>VLOOKUP(B167,Entries!$A$2:$H$376,5,FALSE)</f>
        <v>Ox Uni IT</v>
      </c>
      <c r="H167" s="15" t="str">
        <f>VLOOKUP(B167,Entries!$A$2:$H$376,6,FALSE)</f>
        <v>m</v>
      </c>
      <c r="I167" s="15">
        <f>VLOOKUP(B167,Entries!$A$2:$H$376,7,FALSE)</f>
        <v>25</v>
      </c>
      <c r="J167" s="18">
        <f>IF(LEFT(H167,1)="M",VLOOKUP(I167,GradingM!$A$2:$C$106,2,FALSE),IF(LEFT(H167,1)="F",VLOOKUP(I167,GradingF!$A$2:$C$101,2,FALSE)," "))</f>
        <v>1</v>
      </c>
      <c r="K167" s="19">
        <f t="shared" si="5"/>
        <v>1.7187499999999998E-2</v>
      </c>
    </row>
    <row r="168" spans="1:11" x14ac:dyDescent="0.2">
      <c r="A168" s="17">
        <v>161</v>
      </c>
      <c r="B168" s="17">
        <v>66</v>
      </c>
      <c r="C168" s="16">
        <v>1.7210648148148149E-2</v>
      </c>
      <c r="D168" s="17" t="str">
        <f>VLOOKUP(B168,Entries!$A$2:$D$376,2,FALSE)</f>
        <v>Victoria</v>
      </c>
      <c r="E168" s="17" t="str">
        <f>VLOOKUP(B168,Entries!$A$2:$D$376,3,FALSE)</f>
        <v>Ashton</v>
      </c>
      <c r="F168" s="15" t="str">
        <f>VLOOKUP(B168,Entries!$A$2:$H$376,4,FALSE)</f>
        <v>City</v>
      </c>
      <c r="G168" s="15" t="str">
        <f>VLOOKUP(B168,Entries!$A$2:$H$376,5,FALSE)</f>
        <v>Planning</v>
      </c>
      <c r="H168" s="15" t="str">
        <f>VLOOKUP(B168,Entries!$A$2:$H$376,6,FALSE)</f>
        <v>f</v>
      </c>
      <c r="I168" s="15">
        <f>VLOOKUP(B168,Entries!$A$2:$H$376,7,FALSE)</f>
        <v>23</v>
      </c>
      <c r="J168" s="18">
        <f>IF(LEFT(H168,1)="M",VLOOKUP(I168,GradingM!$A$2:$C$106,2,FALSE),IF(LEFT(H168,1)="F",VLOOKUP(I168,GradingF!$A$2:$C$101,2,FALSE)," "))</f>
        <v>1</v>
      </c>
      <c r="K168" s="19">
        <f t="shared" si="5"/>
        <v>1.7210648148148149E-2</v>
      </c>
    </row>
    <row r="169" spans="1:11" x14ac:dyDescent="0.2">
      <c r="A169" s="17">
        <v>162</v>
      </c>
      <c r="B169" s="17">
        <v>188</v>
      </c>
      <c r="C169" s="16">
        <v>1.7766203703703704E-2</v>
      </c>
      <c r="D169" s="17" t="str">
        <f>VLOOKUP(B169,Entries!$A$2:$D$376,2,FALSE)</f>
        <v>Emily</v>
      </c>
      <c r="E169" s="17" t="str">
        <f>VLOOKUP(B169,Entries!$A$2:$D$376,3,FALSE)</f>
        <v>Kerr</v>
      </c>
      <c r="F169" s="15" t="str">
        <f>VLOOKUP(B169,Entries!$A$2:$H$376,4,FALSE)</f>
        <v>City</v>
      </c>
      <c r="G169" s="15" t="str">
        <f>VLOOKUP(B169,Entries!$A$2:$H$376,5,FALSE)</f>
        <v>Oxford City  Councillors</v>
      </c>
      <c r="H169" s="15" t="str">
        <f>VLOOKUP(B169,Entries!$A$2:$H$376,6,FALSE)</f>
        <v>f</v>
      </c>
      <c r="I169" s="15">
        <f>VLOOKUP(B169,Entries!$A$2:$H$376,7,FALSE)</f>
        <v>25</v>
      </c>
      <c r="J169" s="18">
        <f>IF(LEFT(H169,1)="M",VLOOKUP(I169,GradingM!$A$2:$C$106,2,FALSE),IF(LEFT(H169,1)="F",VLOOKUP(I169,GradingF!$A$2:$C$101,2,FALSE)," "))</f>
        <v>1</v>
      </c>
      <c r="K169" s="19">
        <f t="shared" ref="K169:K174" si="6">IF(ISNUMBER(C169*J169),C169*J169," ")</f>
        <v>1.7766203703703704E-2</v>
      </c>
    </row>
    <row r="170" spans="1:11" x14ac:dyDescent="0.2">
      <c r="A170" s="17">
        <v>163</v>
      </c>
      <c r="B170" s="17">
        <v>194</v>
      </c>
      <c r="C170" s="16">
        <v>1.7789351851851851E-2</v>
      </c>
      <c r="D170" s="17" t="str">
        <f>VLOOKUP(B170,Entries!$A$2:$D$376,2,FALSE)</f>
        <v>Krista</v>
      </c>
      <c r="E170" s="17" t="str">
        <f>VLOOKUP(B170,Entries!$A$2:$D$376,3,FALSE)</f>
        <v>Middleton</v>
      </c>
      <c r="F170" s="15" t="str">
        <f>VLOOKUP(B170,Entries!$A$2:$H$376,4,FALSE)</f>
        <v>City</v>
      </c>
      <c r="G170" s="15" t="str">
        <f>VLOOKUP(B170,Entries!$A$2:$H$376,5,FALSE)</f>
        <v>Environmental Sustainability</v>
      </c>
      <c r="H170" s="15" t="str">
        <f>VLOOKUP(B170,Entries!$A$2:$H$376,6,FALSE)</f>
        <v>f</v>
      </c>
      <c r="I170" s="15">
        <f>VLOOKUP(B170,Entries!$A$2:$H$376,7,FALSE)</f>
        <v>31</v>
      </c>
      <c r="J170" s="18">
        <f>IF(LEFT(H170,1)="M",VLOOKUP(I170,GradingM!$A$2:$C$106,2,FALSE),IF(LEFT(H170,1)="F",VLOOKUP(I170,GradingF!$A$2:$C$101,2,FALSE)," "))</f>
        <v>1</v>
      </c>
      <c r="K170" s="19">
        <f t="shared" si="6"/>
        <v>1.7789351851851851E-2</v>
      </c>
    </row>
    <row r="171" spans="1:11" x14ac:dyDescent="0.2">
      <c r="A171" s="17">
        <v>164</v>
      </c>
      <c r="B171" s="17">
        <v>196</v>
      </c>
      <c r="C171" s="16">
        <v>2.0474537037037038E-2</v>
      </c>
      <c r="D171" s="17" t="str">
        <f>VLOOKUP(B171,Entries!$A$2:$D$376,2,FALSE)</f>
        <v>David</v>
      </c>
      <c r="E171" s="17" t="str">
        <f>VLOOKUP(B171,Entries!$A$2:$D$376,3,FALSE)</f>
        <v>Bradford</v>
      </c>
      <c r="F171" s="15" t="str">
        <f>VLOOKUP(B171,Entries!$A$2:$H$376,4,FALSE)</f>
        <v>City</v>
      </c>
      <c r="G171" s="15" t="str">
        <f>VLOOKUP(B171,Entries!$A$2:$H$376,5,FALSE)</f>
        <v>Environmental Sustainability</v>
      </c>
      <c r="H171" s="15" t="str">
        <f>VLOOKUP(B171,Entries!$A$2:$H$376,6,FALSE)</f>
        <v>mv</v>
      </c>
      <c r="I171" s="15">
        <f>VLOOKUP(B171,Entries!$A$2:$H$376,7,FALSE)</f>
        <v>50</v>
      </c>
      <c r="J171" s="18">
        <f>IF(LEFT(H171,1)="M",VLOOKUP(I171,GradingM!$A$2:$C$106,2,FALSE),IF(LEFT(H171,1)="F",VLOOKUP(I171,GradingF!$A$2:$C$101,2,FALSE)," "))</f>
        <v>0.89639999999999997</v>
      </c>
      <c r="K171" s="19">
        <f t="shared" si="6"/>
        <v>1.8353375000000002E-2</v>
      </c>
    </row>
    <row r="172" spans="1:11" x14ac:dyDescent="0.2">
      <c r="A172" s="17">
        <v>165</v>
      </c>
      <c r="B172" s="17">
        <v>106</v>
      </c>
      <c r="C172" s="16">
        <v>1.9907407407407408E-2</v>
      </c>
      <c r="D172" s="17" t="str">
        <f>VLOOKUP(B172,Entries!$A$2:$D$376,2,FALSE)</f>
        <v xml:space="preserve">May </v>
      </c>
      <c r="E172" s="17" t="str">
        <f>VLOOKUP(B172,Entries!$A$2:$D$376,3,FALSE)</f>
        <v>Elamin</v>
      </c>
      <c r="F172" s="15" t="str">
        <f>VLOOKUP(B172,Entries!$A$2:$H$376,4,FALSE)</f>
        <v>City</v>
      </c>
      <c r="G172" s="15" t="str">
        <f>VLOOKUP(B172,Entries!$A$2:$H$376,5,FALSE)</f>
        <v>Physical Activity Team</v>
      </c>
      <c r="H172" s="15" t="str">
        <f>VLOOKUP(B172,Entries!$A$2:$H$376,6,FALSE)</f>
        <v>fv</v>
      </c>
      <c r="I172" s="15">
        <f>VLOOKUP(B172,Entries!$A$2:$H$376,7,FALSE)</f>
        <v>40</v>
      </c>
      <c r="J172" s="18">
        <f>IF(LEFT(H172,1)="M",VLOOKUP(I172,GradingM!$A$2:$C$106,2,FALSE),IF(LEFT(H172,1)="F",VLOOKUP(I172,GradingF!$A$2:$C$101,2,FALSE)," "))</f>
        <v>0.95650000000000002</v>
      </c>
      <c r="K172" s="19">
        <f t="shared" si="6"/>
        <v>1.9041435185185186E-2</v>
      </c>
    </row>
    <row r="173" spans="1:11" x14ac:dyDescent="0.2">
      <c r="A173" s="17">
        <v>166</v>
      </c>
      <c r="B173" s="17">
        <v>68</v>
      </c>
      <c r="C173" s="16">
        <v>2.0370370370370369E-2</v>
      </c>
      <c r="D173" s="17" t="str">
        <f>VLOOKUP(B173,Entries!$A$2:$D$376,2,FALSE)</f>
        <v>Michael</v>
      </c>
      <c r="E173" s="17" t="str">
        <f>VLOOKUP(B173,Entries!$A$2:$D$376,3,FALSE)</f>
        <v>Belcher</v>
      </c>
      <c r="F173" s="15" t="str">
        <f>VLOOKUP(B173,Entries!$A$2:$H$376,4,FALSE)</f>
        <v>Guest</v>
      </c>
      <c r="G173" s="15" t="str">
        <f>VLOOKUP(B173,Entries!$A$2:$H$376,5,FALSE)</f>
        <v xml:space="preserve">St Hilda's </v>
      </c>
      <c r="H173" s="15" t="str">
        <f>VLOOKUP(B173,Entries!$A$2:$H$376,6,FALSE)</f>
        <v>m</v>
      </c>
      <c r="I173" s="15">
        <f>VLOOKUP(B173,Entries!$A$2:$H$376,7,FALSE)</f>
        <v>25</v>
      </c>
      <c r="J173" s="18">
        <f>IF(LEFT(H173,1)="M",VLOOKUP(I173,GradingM!$A$2:$C$106,2,FALSE),IF(LEFT(H173,1)="F",VLOOKUP(I173,GradingF!$A$2:$C$101,2,FALSE)," "))</f>
        <v>1</v>
      </c>
      <c r="K173" s="19">
        <f t="shared" si="6"/>
        <v>2.0370370370370369E-2</v>
      </c>
    </row>
    <row r="174" spans="1:11" x14ac:dyDescent="0.2">
      <c r="A174" s="17">
        <v>167</v>
      </c>
      <c r="B174" s="17">
        <v>74</v>
      </c>
      <c r="C174" s="16">
        <v>2.0474537037037038E-2</v>
      </c>
      <c r="D174" s="17" t="str">
        <f>VLOOKUP(B174,Entries!$A$2:$D$376,2,FALSE)</f>
        <v>Maren</v>
      </c>
      <c r="E174" s="17" t="str">
        <f>VLOOKUP(B174,Entries!$A$2:$D$376,3,FALSE)</f>
        <v>Florenz</v>
      </c>
      <c r="F174" s="15" t="str">
        <f>VLOOKUP(B174,Entries!$A$2:$H$376,4,FALSE)</f>
        <v>Guest</v>
      </c>
      <c r="G174" s="15" t="str">
        <f>VLOOKUP(B174,Entries!$A$2:$H$376,5,FALSE)</f>
        <v>St Hilda's</v>
      </c>
      <c r="H174" s="15" t="str">
        <f>VLOOKUP(B174,Entries!$A$2:$H$376,6,FALSE)</f>
        <v>f</v>
      </c>
      <c r="I174" s="15">
        <f>VLOOKUP(B174,Entries!$A$2:$H$376,7,FALSE)</f>
        <v>34</v>
      </c>
      <c r="J174" s="18">
        <f>IF(LEFT(H174,1)="M",VLOOKUP(I174,GradingM!$A$2:$C$106,2,FALSE),IF(LEFT(H174,1)="F",VLOOKUP(I174,GradingF!$A$2:$C$101,2,FALSE)," "))</f>
        <v>1</v>
      </c>
      <c r="K174" s="19">
        <f t="shared" si="6"/>
        <v>2.0474537037037038E-2</v>
      </c>
    </row>
  </sheetData>
  <sheetProtection selectLockedCells="1" selectUnlockedCells="1"/>
  <sortState xmlns:xlrd2="http://schemas.microsoft.com/office/spreadsheetml/2017/richdata2" ref="A8:K174">
    <sortCondition ref="K8:K174"/>
  </sortState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Entries</vt:lpstr>
      <vt:lpstr>Results</vt:lpstr>
      <vt:lpstr>GradingM</vt:lpstr>
      <vt:lpstr>GradingF</vt:lpstr>
      <vt:lpstr>Age Graded</vt:lpstr>
      <vt:lpstr>entries</vt:lpstr>
      <vt:lpstr>Race_Number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Julian - Social &amp; Community Services</dc:creator>
  <cp:lastModifiedBy>John Exley</cp:lastModifiedBy>
  <cp:lastPrinted>2018-12-05T15:55:49Z</cp:lastPrinted>
  <dcterms:created xsi:type="dcterms:W3CDTF">2013-11-21T12:24:23Z</dcterms:created>
  <dcterms:modified xsi:type="dcterms:W3CDTF">2023-12-14T09:21:37Z</dcterms:modified>
</cp:coreProperties>
</file>